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光司\Documents\"/>
    </mc:Choice>
  </mc:AlternateContent>
  <bookViews>
    <workbookView xWindow="0" yWindow="0" windowWidth="23040" windowHeight="8556" tabRatio="717" activeTab="6"/>
  </bookViews>
  <sheets>
    <sheet name="注意事項" sheetId="18" r:id="rId1"/>
    <sheet name="男子申込書" sheetId="1" r:id="rId2"/>
    <sheet name="男子四種" sheetId="16" r:id="rId3"/>
    <sheet name="女子申込書" sheetId="12" r:id="rId4"/>
    <sheet name="女子四種" sheetId="17" r:id="rId5"/>
    <sheet name="プロ等申込書" sheetId="4" r:id="rId6"/>
    <sheet name="集約" sheetId="19" r:id="rId7"/>
    <sheet name="男子" sheetId="20" r:id="rId8"/>
    <sheet name="女子" sheetId="22" r:id="rId9"/>
  </sheets>
  <definedNames>
    <definedName name="_xlnm.Print_Area" localSheetId="5">プロ等申込書!$A$1:$K$38</definedName>
    <definedName name="_xlnm.Print_Area" localSheetId="4">女子四種!$A$1:$J$48</definedName>
    <definedName name="_xlnm.Print_Area" localSheetId="3">女子申込書!$B$1:$V$59</definedName>
    <definedName name="_xlnm.Print_Area" localSheetId="2">男子四種!$A$1:$J$48</definedName>
    <definedName name="_xlnm.Print_Area" localSheetId="1">男子申込書!$B$1:$V$59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19" l="1"/>
  <c r="E4" i="19"/>
  <c r="C4" i="19"/>
  <c r="B21" i="22"/>
  <c r="K21" i="22"/>
  <c r="B19" i="22"/>
  <c r="K19" i="22"/>
  <c r="B20" i="22"/>
  <c r="K20" i="22"/>
  <c r="B18" i="22"/>
  <c r="K18" i="22"/>
  <c r="B17" i="22"/>
  <c r="K17" i="22"/>
  <c r="B16" i="22"/>
  <c r="K16" i="22"/>
  <c r="B15" i="22"/>
  <c r="K15" i="22"/>
  <c r="B14" i="22"/>
  <c r="K14" i="22"/>
  <c r="B13" i="22"/>
  <c r="K13" i="22"/>
  <c r="B12" i="22"/>
  <c r="K12" i="22"/>
  <c r="B11" i="22"/>
  <c r="K11" i="22"/>
  <c r="B10" i="22"/>
  <c r="K10" i="22"/>
  <c r="B9" i="22"/>
  <c r="K9" i="22"/>
  <c r="B8" i="22"/>
  <c r="K8" i="22"/>
  <c r="B7" i="22"/>
  <c r="K7" i="22"/>
  <c r="B6" i="22"/>
  <c r="K6" i="22"/>
  <c r="B5" i="22"/>
  <c r="K5" i="22"/>
  <c r="B4" i="22"/>
  <c r="K4" i="22"/>
  <c r="B3" i="22"/>
  <c r="K3" i="22"/>
  <c r="J21" i="22"/>
  <c r="J20" i="22"/>
  <c r="J19" i="22"/>
  <c r="J18" i="22"/>
  <c r="J17" i="22"/>
  <c r="J16" i="22"/>
  <c r="J15" i="22"/>
  <c r="J14" i="22"/>
  <c r="J13" i="22"/>
  <c r="J12" i="22"/>
  <c r="J11" i="22"/>
  <c r="J10" i="22"/>
  <c r="J9" i="22"/>
  <c r="J8" i="22"/>
  <c r="J7" i="22"/>
  <c r="J6" i="22"/>
  <c r="J5" i="22"/>
  <c r="J4" i="22"/>
  <c r="J3" i="22"/>
  <c r="I21" i="22"/>
  <c r="I20" i="22"/>
  <c r="I19" i="22"/>
  <c r="I18" i="22"/>
  <c r="I17" i="22"/>
  <c r="I16" i="22"/>
  <c r="I15" i="22"/>
  <c r="I14" i="22"/>
  <c r="I13" i="22"/>
  <c r="I12" i="22"/>
  <c r="I11" i="22"/>
  <c r="I10" i="22"/>
  <c r="I9" i="22"/>
  <c r="I8" i="22"/>
  <c r="I7" i="22"/>
  <c r="I6" i="22"/>
  <c r="I5" i="22"/>
  <c r="I4" i="22"/>
  <c r="I3" i="22"/>
  <c r="H21" i="22"/>
  <c r="H3" i="22"/>
  <c r="H4" i="22"/>
  <c r="H5" i="22"/>
  <c r="H6" i="22"/>
  <c r="H7" i="22"/>
  <c r="H8" i="22"/>
  <c r="H9" i="22"/>
  <c r="H10" i="22"/>
  <c r="H11" i="22"/>
  <c r="H12" i="22"/>
  <c r="H13" i="22"/>
  <c r="H14" i="22"/>
  <c r="H15" i="22"/>
  <c r="H16" i="22"/>
  <c r="H17" i="22"/>
  <c r="H18" i="22"/>
  <c r="H19" i="22"/>
  <c r="H20" i="22"/>
  <c r="G21" i="22"/>
  <c r="G20" i="22"/>
  <c r="G19" i="22"/>
  <c r="G18" i="22"/>
  <c r="G17" i="22"/>
  <c r="G16" i="22"/>
  <c r="G15" i="22"/>
  <c r="G14" i="22"/>
  <c r="G13" i="22"/>
  <c r="G12" i="22"/>
  <c r="G11" i="22"/>
  <c r="G10" i="22"/>
  <c r="G9" i="22"/>
  <c r="G8" i="22"/>
  <c r="G7" i="22"/>
  <c r="G6" i="22"/>
  <c r="G5" i="22"/>
  <c r="G4" i="22"/>
  <c r="G3" i="22"/>
  <c r="F21" i="22"/>
  <c r="F20" i="22"/>
  <c r="F19" i="22"/>
  <c r="F18" i="22"/>
  <c r="F17" i="22"/>
  <c r="F16" i="22"/>
  <c r="F15" i="22"/>
  <c r="F14" i="22"/>
  <c r="F13" i="22"/>
  <c r="F12" i="22"/>
  <c r="F11" i="22"/>
  <c r="F10" i="22"/>
  <c r="F9" i="22"/>
  <c r="F8" i="22"/>
  <c r="F7" i="22"/>
  <c r="F6" i="22"/>
  <c r="F5" i="22"/>
  <c r="F4" i="22"/>
  <c r="F3" i="22"/>
  <c r="D21" i="22"/>
  <c r="L21" i="22"/>
  <c r="L20" i="22"/>
  <c r="L19" i="22"/>
  <c r="L18" i="22"/>
  <c r="L17" i="22"/>
  <c r="L16" i="22"/>
  <c r="L15" i="22"/>
  <c r="L14" i="22"/>
  <c r="L13" i="22"/>
  <c r="L12" i="22"/>
  <c r="L11" i="22"/>
  <c r="L10" i="22"/>
  <c r="L9" i="22"/>
  <c r="L8" i="22"/>
  <c r="L7" i="22"/>
  <c r="L6" i="22"/>
  <c r="L5" i="22"/>
  <c r="L4" i="22"/>
  <c r="L3" i="22"/>
  <c r="M21" i="22"/>
  <c r="M20" i="22"/>
  <c r="M19" i="22"/>
  <c r="M18" i="22"/>
  <c r="M17" i="22"/>
  <c r="M16" i="22"/>
  <c r="M15" i="22"/>
  <c r="M14" i="22"/>
  <c r="M13" i="22"/>
  <c r="M12" i="22"/>
  <c r="M11" i="22"/>
  <c r="M10" i="22"/>
  <c r="M9" i="22"/>
  <c r="M8" i="22"/>
  <c r="M7" i="22"/>
  <c r="M6" i="22"/>
  <c r="M5" i="22"/>
  <c r="M4" i="22"/>
  <c r="M3" i="22"/>
  <c r="AD47" i="12"/>
  <c r="N21" i="22"/>
  <c r="O3" i="22"/>
  <c r="O4" i="22"/>
  <c r="O5" i="22"/>
  <c r="O6" i="22"/>
  <c r="O7" i="22"/>
  <c r="O8" i="22"/>
  <c r="O9" i="22"/>
  <c r="O10" i="22"/>
  <c r="O11" i="22"/>
  <c r="O12" i="22"/>
  <c r="O13" i="22"/>
  <c r="O14" i="22"/>
  <c r="O15" i="22"/>
  <c r="O16" i="22"/>
  <c r="O17" i="22"/>
  <c r="O18" i="22"/>
  <c r="O19" i="22"/>
  <c r="O20" i="22"/>
  <c r="O21" i="22"/>
  <c r="P3" i="22"/>
  <c r="P4" i="22"/>
  <c r="P5" i="22"/>
  <c r="P6" i="22"/>
  <c r="P7" i="22"/>
  <c r="P8" i="22"/>
  <c r="P9" i="22"/>
  <c r="P10" i="22"/>
  <c r="P11" i="22"/>
  <c r="P12" i="22"/>
  <c r="P13" i="22"/>
  <c r="P14" i="22"/>
  <c r="P15" i="22"/>
  <c r="P16" i="22"/>
  <c r="P17" i="22"/>
  <c r="P18" i="22"/>
  <c r="P19" i="22"/>
  <c r="P20" i="22"/>
  <c r="P21" i="22"/>
  <c r="B2" i="22"/>
  <c r="P2" i="22"/>
  <c r="O2" i="22"/>
  <c r="M2" i="22"/>
  <c r="L2" i="2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8" i="12"/>
  <c r="K2" i="22"/>
  <c r="J2" i="22"/>
  <c r="I2" i="22"/>
  <c r="H2" i="22"/>
  <c r="G2" i="22"/>
  <c r="F2" i="22"/>
  <c r="B21" i="20"/>
  <c r="E21" i="22"/>
  <c r="M21" i="20"/>
  <c r="M20" i="20"/>
  <c r="M19" i="20"/>
  <c r="M18" i="20"/>
  <c r="M17" i="20"/>
  <c r="M16" i="20"/>
  <c r="M15" i="20"/>
  <c r="M14" i="20"/>
  <c r="M13" i="20"/>
  <c r="M12" i="20"/>
  <c r="M11" i="20"/>
  <c r="M10" i="20"/>
  <c r="M9" i="20"/>
  <c r="M8" i="20"/>
  <c r="M7" i="20"/>
  <c r="M6" i="20"/>
  <c r="M5" i="20"/>
  <c r="M4" i="20"/>
  <c r="M3" i="20"/>
  <c r="M2" i="20"/>
  <c r="K21" i="20"/>
  <c r="B20" i="20"/>
  <c r="K20" i="20"/>
  <c r="B19" i="20"/>
  <c r="K19" i="20"/>
  <c r="B18" i="20"/>
  <c r="K18" i="20"/>
  <c r="B17" i="20"/>
  <c r="K17" i="20"/>
  <c r="B16" i="20"/>
  <c r="K16" i="20"/>
  <c r="B15" i="20"/>
  <c r="K15" i="20"/>
  <c r="B14" i="20"/>
  <c r="K14" i="20"/>
  <c r="B13" i="20"/>
  <c r="K13" i="20"/>
  <c r="B12" i="20"/>
  <c r="K12" i="20"/>
  <c r="B11" i="20"/>
  <c r="K11" i="20"/>
  <c r="B10" i="20"/>
  <c r="K10" i="20"/>
  <c r="B9" i="20"/>
  <c r="K9" i="20"/>
  <c r="B8" i="20"/>
  <c r="K8" i="20"/>
  <c r="B7" i="20"/>
  <c r="K7" i="20"/>
  <c r="B6" i="20"/>
  <c r="K6" i="20"/>
  <c r="B5" i="20"/>
  <c r="K5" i="20"/>
  <c r="B4" i="20"/>
  <c r="K4" i="20"/>
  <c r="V16"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V9" i="1"/>
  <c r="AD9" i="1"/>
  <c r="AD10" i="1"/>
  <c r="AD11" i="1"/>
  <c r="AD12" i="1"/>
  <c r="AD13" i="1"/>
  <c r="AD14" i="1"/>
  <c r="AD15" i="1"/>
  <c r="V8" i="1"/>
  <c r="AD8" i="1"/>
  <c r="AF16" i="1"/>
  <c r="AC27" i="1"/>
  <c r="AC28" i="1"/>
  <c r="AC29" i="1"/>
  <c r="AC30" i="1"/>
  <c r="AC31" i="1"/>
  <c r="AC32" i="1"/>
  <c r="AC33" i="1"/>
  <c r="AC34" i="1"/>
  <c r="AC35" i="1"/>
  <c r="AC36" i="1"/>
  <c r="AC37" i="1"/>
  <c r="AC38" i="1"/>
  <c r="AC39" i="1"/>
  <c r="AC40" i="1"/>
  <c r="AC41" i="1"/>
  <c r="AC42" i="1"/>
  <c r="AC43" i="1"/>
  <c r="AC44" i="1"/>
  <c r="AC45" i="1"/>
  <c r="AC46" i="1"/>
  <c r="AC47" i="1"/>
  <c r="AC9" i="1"/>
  <c r="AC10" i="1"/>
  <c r="AC11" i="1"/>
  <c r="AC12" i="1"/>
  <c r="AC13" i="1"/>
  <c r="AC14" i="1"/>
  <c r="AC15" i="1"/>
  <c r="AC16" i="1"/>
  <c r="AC17" i="1"/>
  <c r="AC18" i="1"/>
  <c r="AC19" i="1"/>
  <c r="AC20" i="1"/>
  <c r="AC21" i="1"/>
  <c r="AC22" i="1"/>
  <c r="AC23" i="1"/>
  <c r="AC24" i="1"/>
  <c r="AC25" i="1"/>
  <c r="AC26" i="1"/>
  <c r="AC8" i="1"/>
  <c r="AB28" i="1"/>
  <c r="AB29" i="1"/>
  <c r="AB30" i="1"/>
  <c r="AB31" i="1"/>
  <c r="AB32" i="1"/>
  <c r="AB33" i="1"/>
  <c r="AB34" i="1"/>
  <c r="AB35" i="1"/>
  <c r="AB36" i="1"/>
  <c r="AB37" i="1"/>
  <c r="AB38" i="1"/>
  <c r="AB39" i="1"/>
  <c r="AB40" i="1"/>
  <c r="AB41" i="1"/>
  <c r="AB42" i="1"/>
  <c r="AB43" i="1"/>
  <c r="AB44" i="1"/>
  <c r="AB45" i="1"/>
  <c r="AB46" i="1"/>
  <c r="AB47" i="1"/>
  <c r="AB9" i="1"/>
  <c r="AB10" i="1"/>
  <c r="AB11" i="1"/>
  <c r="AB12" i="1"/>
  <c r="AB13" i="1"/>
  <c r="AB14" i="1"/>
  <c r="AB15" i="1"/>
  <c r="AB16" i="1"/>
  <c r="AB17" i="1"/>
  <c r="AB18" i="1"/>
  <c r="AB19" i="1"/>
  <c r="AB20" i="1"/>
  <c r="AB21" i="1"/>
  <c r="AB22" i="1"/>
  <c r="AB23" i="1"/>
  <c r="AB24" i="1"/>
  <c r="AB25" i="1"/>
  <c r="AB26" i="1"/>
  <c r="AB27" i="1"/>
  <c r="AB8" i="1"/>
  <c r="B3" i="20"/>
  <c r="K3" i="20"/>
  <c r="B2" i="20"/>
  <c r="K2" i="20"/>
  <c r="J21" i="20"/>
  <c r="J20" i="20"/>
  <c r="J19" i="20"/>
  <c r="J18" i="20"/>
  <c r="J17" i="20"/>
  <c r="J16" i="20"/>
  <c r="J15" i="20"/>
  <c r="J14" i="20"/>
  <c r="J13" i="20"/>
  <c r="J12" i="20"/>
  <c r="J11" i="20"/>
  <c r="J10" i="20"/>
  <c r="J9" i="20"/>
  <c r="J8" i="20"/>
  <c r="J7" i="20"/>
  <c r="J6" i="20"/>
  <c r="J5" i="20"/>
  <c r="J4" i="20"/>
  <c r="J3" i="20"/>
  <c r="J2" i="20"/>
  <c r="P21" i="20"/>
  <c r="P3" i="20"/>
  <c r="P4" i="20"/>
  <c r="P5" i="20"/>
  <c r="P6" i="20"/>
  <c r="P7" i="20"/>
  <c r="P8" i="20"/>
  <c r="P9" i="20"/>
  <c r="P10" i="20"/>
  <c r="P11" i="20"/>
  <c r="P12" i="20"/>
  <c r="P13" i="20"/>
  <c r="P14" i="20"/>
  <c r="P15" i="20"/>
  <c r="P16" i="20"/>
  <c r="P17" i="20"/>
  <c r="P18" i="20"/>
  <c r="P19" i="20"/>
  <c r="P20" i="20"/>
  <c r="P2" i="20"/>
  <c r="O4" i="20"/>
  <c r="O5" i="20"/>
  <c r="O6" i="20"/>
  <c r="O7" i="20"/>
  <c r="O8" i="20"/>
  <c r="O9" i="20"/>
  <c r="O10" i="20"/>
  <c r="O11" i="20"/>
  <c r="O12" i="20"/>
  <c r="O13" i="20"/>
  <c r="O14" i="20"/>
  <c r="O15" i="20"/>
  <c r="O16" i="20"/>
  <c r="O17" i="20"/>
  <c r="O18" i="20"/>
  <c r="O19" i="20"/>
  <c r="O20" i="20"/>
  <c r="O21" i="20"/>
  <c r="O2" i="20"/>
  <c r="O3" i="20"/>
  <c r="L4" i="20"/>
  <c r="L5" i="20"/>
  <c r="L6" i="20"/>
  <c r="L7" i="20"/>
  <c r="L8" i="20"/>
  <c r="L9" i="20"/>
  <c r="L10" i="20"/>
  <c r="L11" i="20"/>
  <c r="L12" i="20"/>
  <c r="L13" i="20"/>
  <c r="L14" i="20"/>
  <c r="L15" i="20"/>
  <c r="L16" i="20"/>
  <c r="L17" i="20"/>
  <c r="L18" i="20"/>
  <c r="L19" i="20"/>
  <c r="L20" i="20"/>
  <c r="L21" i="20"/>
  <c r="L3" i="20"/>
  <c r="L2" i="20"/>
  <c r="I4" i="20"/>
  <c r="I5" i="20"/>
  <c r="I6" i="20"/>
  <c r="I7" i="20"/>
  <c r="I8" i="20"/>
  <c r="I9" i="20"/>
  <c r="I10" i="20"/>
  <c r="I11" i="20"/>
  <c r="I12" i="20"/>
  <c r="I13" i="20"/>
  <c r="I14" i="20"/>
  <c r="I15" i="20"/>
  <c r="I16" i="20"/>
  <c r="I17" i="20"/>
  <c r="I18" i="20"/>
  <c r="I19" i="20"/>
  <c r="I20" i="20"/>
  <c r="I21" i="20"/>
  <c r="I3" i="20"/>
  <c r="I2" i="20"/>
  <c r="H4" i="20"/>
  <c r="H5" i="20"/>
  <c r="H6" i="20"/>
  <c r="H7" i="20"/>
  <c r="H8" i="20"/>
  <c r="H9" i="20"/>
  <c r="H10" i="20"/>
  <c r="H11" i="20"/>
  <c r="H12" i="20"/>
  <c r="H13" i="20"/>
  <c r="H14" i="20"/>
  <c r="H15" i="20"/>
  <c r="H16" i="20"/>
  <c r="H17" i="20"/>
  <c r="H18" i="20"/>
  <c r="H19" i="20"/>
  <c r="H20" i="20"/>
  <c r="H21" i="20"/>
  <c r="H3" i="20"/>
  <c r="H2" i="20"/>
  <c r="G21" i="20"/>
  <c r="G20" i="20"/>
  <c r="G19" i="20"/>
  <c r="G18" i="20"/>
  <c r="G17" i="20"/>
  <c r="G16" i="20"/>
  <c r="G15" i="20"/>
  <c r="G14" i="20"/>
  <c r="G13" i="20"/>
  <c r="G12" i="20"/>
  <c r="G11" i="20"/>
  <c r="G10" i="20"/>
  <c r="G9" i="20"/>
  <c r="G8" i="20"/>
  <c r="G7" i="20"/>
  <c r="G6" i="20"/>
  <c r="G5" i="20"/>
  <c r="G4" i="20"/>
  <c r="G3" i="20"/>
  <c r="G2" i="20"/>
  <c r="F21" i="20"/>
  <c r="F20" i="20"/>
  <c r="F19" i="20"/>
  <c r="F18" i="20"/>
  <c r="F17" i="20"/>
  <c r="F16" i="20"/>
  <c r="F15" i="20"/>
  <c r="F14" i="20"/>
  <c r="F13" i="20"/>
  <c r="F12" i="20"/>
  <c r="F11" i="20"/>
  <c r="F10" i="20"/>
  <c r="F9" i="20"/>
  <c r="F8" i="20"/>
  <c r="F7" i="20"/>
  <c r="F6" i="20"/>
  <c r="F5" i="20"/>
  <c r="F4" i="20"/>
  <c r="F3" i="20"/>
  <c r="F2" i="20"/>
  <c r="E6" i="4"/>
  <c r="E5" i="4"/>
  <c r="V47" i="12"/>
  <c r="V46" i="12"/>
  <c r="V45" i="12"/>
  <c r="V44" i="12"/>
  <c r="V43" i="12"/>
  <c r="V42" i="12"/>
  <c r="V41" i="12"/>
  <c r="V40" i="12"/>
  <c r="V39" i="12"/>
  <c r="V38" i="12"/>
  <c r="V37" i="12"/>
  <c r="V36" i="12"/>
  <c r="V35" i="12"/>
  <c r="V34" i="12"/>
  <c r="V33" i="12"/>
  <c r="V32" i="12"/>
  <c r="V31" i="12"/>
  <c r="V30" i="12"/>
  <c r="V29" i="12"/>
  <c r="V28" i="12"/>
  <c r="V27" i="12"/>
  <c r="V26" i="12"/>
  <c r="V25" i="12"/>
  <c r="V24" i="12"/>
  <c r="V23" i="12"/>
  <c r="V22" i="12"/>
  <c r="V21" i="12"/>
  <c r="V20" i="12"/>
  <c r="V19" i="12"/>
  <c r="V18" i="12"/>
  <c r="V17" i="12"/>
  <c r="V16" i="12"/>
  <c r="V15" i="12"/>
  <c r="V14" i="12"/>
  <c r="V13" i="12"/>
  <c r="V12" i="12"/>
  <c r="V11" i="12"/>
  <c r="V10" i="12"/>
  <c r="V9" i="12"/>
  <c r="V8" i="12"/>
  <c r="AB17" i="19"/>
  <c r="AA17" i="19"/>
  <c r="Z17" i="19"/>
  <c r="Y17" i="19"/>
  <c r="X17" i="19"/>
  <c r="W17" i="19"/>
  <c r="V17" i="19"/>
  <c r="U17" i="19"/>
  <c r="T17" i="19"/>
  <c r="R17" i="19"/>
  <c r="Q17" i="19"/>
  <c r="P17" i="19"/>
  <c r="O17" i="19"/>
  <c r="N17" i="19"/>
  <c r="M17" i="19"/>
  <c r="L17" i="19"/>
  <c r="K17" i="19"/>
  <c r="J17" i="19"/>
  <c r="I17" i="19"/>
  <c r="H17" i="19"/>
  <c r="G17" i="19"/>
  <c r="K46" i="19"/>
  <c r="H44" i="17"/>
  <c r="H45" i="17"/>
  <c r="H46" i="17"/>
  <c r="H47" i="17"/>
  <c r="J45" i="17"/>
  <c r="J46" i="19"/>
  <c r="I46" i="19"/>
  <c r="H46" i="19"/>
  <c r="G46" i="19"/>
  <c r="F46" i="19"/>
  <c r="E46" i="19"/>
  <c r="K45" i="19"/>
  <c r="H36" i="17"/>
  <c r="H37" i="17"/>
  <c r="H38" i="17"/>
  <c r="H39" i="17"/>
  <c r="J37" i="17"/>
  <c r="J45" i="19"/>
  <c r="I45" i="19"/>
  <c r="H45" i="19"/>
  <c r="G45" i="19"/>
  <c r="F45" i="19"/>
  <c r="E45" i="19"/>
  <c r="K44" i="19"/>
  <c r="H28" i="17"/>
  <c r="H29" i="17"/>
  <c r="H30" i="17"/>
  <c r="H31" i="17"/>
  <c r="J29" i="17"/>
  <c r="J44" i="19"/>
  <c r="I44" i="19"/>
  <c r="H44" i="19"/>
  <c r="G44" i="19"/>
  <c r="F44" i="19"/>
  <c r="E44" i="19"/>
  <c r="K43" i="19"/>
  <c r="H20" i="17"/>
  <c r="H21" i="17"/>
  <c r="H22" i="17"/>
  <c r="H23" i="17"/>
  <c r="J21" i="17"/>
  <c r="J43" i="19"/>
  <c r="I43" i="19"/>
  <c r="H43" i="19"/>
  <c r="G43" i="19"/>
  <c r="F43" i="19"/>
  <c r="E43" i="19"/>
  <c r="K42" i="19"/>
  <c r="H12" i="17"/>
  <c r="H13" i="17"/>
  <c r="H14" i="17"/>
  <c r="H15" i="17"/>
  <c r="J13" i="17"/>
  <c r="J42" i="19"/>
  <c r="I42" i="19"/>
  <c r="H42" i="19"/>
  <c r="G42" i="19"/>
  <c r="F42" i="19"/>
  <c r="E42" i="19"/>
  <c r="K37" i="19"/>
  <c r="K36" i="19"/>
  <c r="H44" i="16"/>
  <c r="H45" i="16"/>
  <c r="H46" i="16"/>
  <c r="H47" i="16"/>
  <c r="J45" i="16"/>
  <c r="J37" i="19"/>
  <c r="H36" i="16"/>
  <c r="H37" i="16"/>
  <c r="H38" i="16"/>
  <c r="H39" i="16"/>
  <c r="J37" i="16"/>
  <c r="J36" i="19"/>
  <c r="I37" i="19"/>
  <c r="I36" i="19"/>
  <c r="H37" i="19"/>
  <c r="H36" i="19"/>
  <c r="G37" i="19"/>
  <c r="G36" i="19"/>
  <c r="F37" i="19"/>
  <c r="F36" i="19"/>
  <c r="E37" i="19"/>
  <c r="E36" i="19"/>
  <c r="K35" i="19"/>
  <c r="H28" i="16"/>
  <c r="H29" i="16"/>
  <c r="H30" i="16"/>
  <c r="H31" i="16"/>
  <c r="J29" i="16"/>
  <c r="J35" i="19"/>
  <c r="I35" i="19"/>
  <c r="H35" i="19"/>
  <c r="G35" i="19"/>
  <c r="F35" i="19"/>
  <c r="E35" i="19"/>
  <c r="K34" i="19"/>
  <c r="K33" i="19"/>
  <c r="H20" i="16"/>
  <c r="H21" i="16"/>
  <c r="H22" i="16"/>
  <c r="H23" i="16"/>
  <c r="J21" i="16"/>
  <c r="J34" i="19"/>
  <c r="H12" i="16"/>
  <c r="H13" i="16"/>
  <c r="H14" i="16"/>
  <c r="H15" i="16"/>
  <c r="J13" i="16"/>
  <c r="J33" i="19"/>
  <c r="I34" i="19"/>
  <c r="H34" i="19"/>
  <c r="G34" i="19"/>
  <c r="F34" i="19"/>
  <c r="E34" i="19"/>
  <c r="I33" i="19"/>
  <c r="H33" i="19"/>
  <c r="G33" i="19"/>
  <c r="F33" i="19"/>
  <c r="E33" i="19"/>
  <c r="J22" i="19"/>
  <c r="J23" i="19"/>
  <c r="J24" i="19"/>
  <c r="L23" i="19"/>
  <c r="L24" i="19"/>
  <c r="K23" i="19"/>
  <c r="H23" i="19"/>
  <c r="H24" i="19"/>
  <c r="G23" i="19"/>
  <c r="G22" i="19"/>
  <c r="G24" i="19"/>
  <c r="F23" i="19"/>
  <c r="M22" i="19"/>
  <c r="M24" i="19"/>
  <c r="K22" i="19"/>
  <c r="K24" i="19"/>
  <c r="I22" i="19"/>
  <c r="I24" i="19"/>
  <c r="F22" i="19"/>
  <c r="F24" i="19"/>
  <c r="F25" i="19"/>
  <c r="J25" i="19"/>
  <c r="F26" i="19"/>
  <c r="G26" i="19"/>
  <c r="H26" i="19"/>
  <c r="I26" i="19"/>
  <c r="J26" i="19"/>
  <c r="K26" i="19"/>
  <c r="L26" i="19"/>
  <c r="M26" i="19"/>
  <c r="C25" i="19"/>
  <c r="D25" i="19"/>
  <c r="E25" i="19"/>
  <c r="T57" i="12"/>
  <c r="AC17" i="19"/>
  <c r="T57" i="1"/>
  <c r="S17" i="19"/>
  <c r="F17" i="19"/>
  <c r="E17" i="19"/>
  <c r="D17" i="19"/>
  <c r="C17" i="19"/>
  <c r="B4" i="19"/>
  <c r="V21" i="22"/>
  <c r="R21" i="22"/>
  <c r="V51" i="12"/>
  <c r="V20" i="22"/>
  <c r="R20" i="22"/>
  <c r="N20" i="22"/>
  <c r="E20" i="22"/>
  <c r="D20" i="22"/>
  <c r="V19" i="22"/>
  <c r="R19" i="22"/>
  <c r="N19" i="22"/>
  <c r="E19" i="22"/>
  <c r="D19" i="22"/>
  <c r="V18" i="22"/>
  <c r="R18" i="22"/>
  <c r="N18" i="22"/>
  <c r="E18" i="22"/>
  <c r="D18" i="22"/>
  <c r="V17" i="22"/>
  <c r="R17" i="22"/>
  <c r="N17" i="22"/>
  <c r="E17" i="22"/>
  <c r="D17" i="22"/>
  <c r="V16" i="22"/>
  <c r="R16" i="22"/>
  <c r="N16" i="22"/>
  <c r="E16" i="22"/>
  <c r="D16" i="22"/>
  <c r="V15" i="22"/>
  <c r="R15" i="22"/>
  <c r="N15" i="22"/>
  <c r="E15" i="22"/>
  <c r="D15" i="22"/>
  <c r="V14" i="22"/>
  <c r="R14" i="22"/>
  <c r="N14" i="22"/>
  <c r="E14" i="22"/>
  <c r="D14" i="22"/>
  <c r="V13" i="22"/>
  <c r="R13" i="22"/>
  <c r="N13" i="22"/>
  <c r="E13" i="22"/>
  <c r="D13" i="22"/>
  <c r="V12" i="22"/>
  <c r="R12" i="22"/>
  <c r="N12" i="22"/>
  <c r="E12" i="22"/>
  <c r="D12" i="22"/>
  <c r="V11" i="22"/>
  <c r="R11" i="22"/>
  <c r="N11" i="22"/>
  <c r="E11" i="22"/>
  <c r="D11" i="22"/>
  <c r="V10" i="22"/>
  <c r="R10" i="22"/>
  <c r="N10" i="22"/>
  <c r="E10" i="22"/>
  <c r="D10" i="22"/>
  <c r="V9" i="22"/>
  <c r="R9" i="22"/>
  <c r="N9" i="22"/>
  <c r="E9" i="22"/>
  <c r="D9" i="22"/>
  <c r="V8" i="22"/>
  <c r="R8" i="22"/>
  <c r="N8" i="22"/>
  <c r="E8" i="22"/>
  <c r="D8" i="22"/>
  <c r="V7" i="22"/>
  <c r="R7" i="22"/>
  <c r="N7" i="22"/>
  <c r="E7" i="22"/>
  <c r="D7" i="22"/>
  <c r="V6" i="22"/>
  <c r="R6" i="22"/>
  <c r="N6" i="22"/>
  <c r="E6" i="22"/>
  <c r="D6" i="22"/>
  <c r="V5" i="22"/>
  <c r="R5" i="22"/>
  <c r="N5" i="22"/>
  <c r="AG14" i="12"/>
  <c r="AE14" i="12"/>
  <c r="E5" i="22"/>
  <c r="D5" i="22"/>
  <c r="V4" i="22"/>
  <c r="R4" i="22"/>
  <c r="N4" i="22"/>
  <c r="AG12" i="12"/>
  <c r="AE12" i="12"/>
  <c r="E4" i="22"/>
  <c r="D4" i="22"/>
  <c r="V3" i="22"/>
  <c r="R3" i="22"/>
  <c r="N3" i="22"/>
  <c r="AG10" i="12"/>
  <c r="AE10" i="12"/>
  <c r="E3" i="22"/>
  <c r="D3" i="22"/>
  <c r="V2" i="22"/>
  <c r="R2" i="22"/>
  <c r="AF9" i="12"/>
  <c r="AE9" i="12"/>
  <c r="N2" i="22"/>
  <c r="AF8" i="12"/>
  <c r="AE8" i="12"/>
  <c r="AG8" i="12"/>
  <c r="E2" i="22"/>
  <c r="D2" i="22"/>
  <c r="V51" i="1"/>
  <c r="V47" i="1"/>
  <c r="N21" i="20"/>
  <c r="V46" i="1"/>
  <c r="E21" i="20"/>
  <c r="D21" i="20"/>
  <c r="V45" i="1"/>
  <c r="N20" i="20"/>
  <c r="V44" i="1"/>
  <c r="E20" i="20"/>
  <c r="D20" i="20"/>
  <c r="V43" i="1"/>
  <c r="N19" i="20"/>
  <c r="V42" i="1"/>
  <c r="E19" i="20"/>
  <c r="D19" i="20"/>
  <c r="V41" i="1"/>
  <c r="N18" i="20"/>
  <c r="V40" i="1"/>
  <c r="E18" i="20"/>
  <c r="D18" i="20"/>
  <c r="V39" i="1"/>
  <c r="N17" i="20"/>
  <c r="V38" i="1"/>
  <c r="E17" i="20"/>
  <c r="D17" i="20"/>
  <c r="V37" i="1"/>
  <c r="N16" i="20"/>
  <c r="V36" i="1"/>
  <c r="E16" i="20"/>
  <c r="D16" i="20"/>
  <c r="V35" i="1"/>
  <c r="N15" i="20"/>
  <c r="V34" i="1"/>
  <c r="E15" i="20"/>
  <c r="D15" i="20"/>
  <c r="V33" i="1"/>
  <c r="N14" i="20"/>
  <c r="V32" i="1"/>
  <c r="E14" i="20"/>
  <c r="D14" i="20"/>
  <c r="V31" i="1"/>
  <c r="N13" i="20"/>
  <c r="V30" i="1"/>
  <c r="E13" i="20"/>
  <c r="D13" i="20"/>
  <c r="V29" i="1"/>
  <c r="N12" i="20"/>
  <c r="V28" i="1"/>
  <c r="E12" i="20"/>
  <c r="D12" i="20"/>
  <c r="V27" i="1"/>
  <c r="N11" i="20"/>
  <c r="V26" i="1"/>
  <c r="E11" i="20"/>
  <c r="D11" i="20"/>
  <c r="V25" i="1"/>
  <c r="N10" i="20"/>
  <c r="V24" i="1"/>
  <c r="E10" i="20"/>
  <c r="D10" i="20"/>
  <c r="V23" i="1"/>
  <c r="N9" i="20"/>
  <c r="V22" i="1"/>
  <c r="E9" i="20"/>
  <c r="D9" i="20"/>
  <c r="V21" i="1"/>
  <c r="N8" i="20"/>
  <c r="V20" i="1"/>
  <c r="E8" i="20"/>
  <c r="D8" i="20"/>
  <c r="V19" i="1"/>
  <c r="N7" i="20"/>
  <c r="AF18" i="1"/>
  <c r="AE18" i="1"/>
  <c r="V18" i="1"/>
  <c r="E7" i="20"/>
  <c r="D7" i="20"/>
  <c r="V17" i="1"/>
  <c r="N6" i="20"/>
  <c r="AG16" i="1"/>
  <c r="AE16" i="1"/>
  <c r="E6" i="20"/>
  <c r="D6" i="20"/>
  <c r="V15" i="1"/>
  <c r="N5" i="20"/>
  <c r="AF14" i="1"/>
  <c r="AE14" i="1"/>
  <c r="V14" i="1"/>
  <c r="E5" i="20"/>
  <c r="D5" i="20"/>
  <c r="V13" i="1"/>
  <c r="N4" i="20"/>
  <c r="AG12" i="1"/>
  <c r="AE12" i="1"/>
  <c r="V12" i="1"/>
  <c r="E4" i="20"/>
  <c r="D4" i="20"/>
  <c r="AF11" i="1"/>
  <c r="AE11" i="1"/>
  <c r="V11" i="1"/>
  <c r="N3" i="20"/>
  <c r="AG10" i="1"/>
  <c r="AE10" i="1"/>
  <c r="AF10" i="1"/>
  <c r="V10" i="1"/>
  <c r="E3" i="20"/>
  <c r="D3" i="20"/>
  <c r="E2" i="20"/>
  <c r="D2" i="20"/>
  <c r="H11" i="4"/>
  <c r="H12" i="4"/>
  <c r="H13" i="4"/>
  <c r="H14" i="4"/>
  <c r="AF4" i="19"/>
  <c r="AE4" i="19"/>
  <c r="AD4" i="19"/>
  <c r="AC4" i="19"/>
  <c r="X4" i="19"/>
  <c r="M27" i="19"/>
  <c r="AH8" i="12"/>
  <c r="AH10" i="12"/>
  <c r="AH12" i="12"/>
  <c r="AH14" i="12"/>
  <c r="AH16" i="12"/>
  <c r="AH18" i="12"/>
  <c r="AH20" i="12"/>
  <c r="AH22" i="12"/>
  <c r="AH24" i="12"/>
  <c r="AH26" i="12"/>
  <c r="AH28" i="12"/>
  <c r="AH30" i="12"/>
  <c r="AH32" i="12"/>
  <c r="AH34" i="12"/>
  <c r="AH36" i="12"/>
  <c r="T54" i="12"/>
  <c r="AH38" i="12"/>
  <c r="AH40" i="12"/>
  <c r="AH42" i="12"/>
  <c r="AH44" i="12"/>
  <c r="AH46" i="12"/>
  <c r="J4" i="19"/>
  <c r="E27" i="19"/>
  <c r="D27" i="19"/>
  <c r="D4" i="19"/>
  <c r="C27" i="19"/>
  <c r="AE22" i="12"/>
  <c r="AE11" i="12"/>
  <c r="AE13" i="12"/>
  <c r="AE15" i="12"/>
  <c r="AE16" i="12"/>
  <c r="AE17" i="12"/>
  <c r="AE18" i="12"/>
  <c r="AE19" i="12"/>
  <c r="AE20" i="12"/>
  <c r="AE21"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H4" i="16"/>
  <c r="H5" i="16"/>
  <c r="H6" i="16"/>
  <c r="H7" i="16"/>
  <c r="J5" i="16"/>
  <c r="H7" i="17"/>
  <c r="H6" i="17"/>
  <c r="H5" i="17"/>
  <c r="H4" i="17"/>
  <c r="J5" i="17"/>
  <c r="V57" i="1"/>
  <c r="V57" i="12"/>
  <c r="S56" i="12"/>
  <c r="S55" i="12"/>
  <c r="S54" i="12"/>
  <c r="AG47" i="12"/>
  <c r="AF47" i="12"/>
  <c r="AA47" i="12"/>
  <c r="Z47" i="12"/>
  <c r="Y47" i="12"/>
  <c r="AG46" i="12"/>
  <c r="AF46" i="12"/>
  <c r="AA46" i="12"/>
  <c r="Z46" i="12"/>
  <c r="Y46" i="12"/>
  <c r="C46" i="12"/>
  <c r="X47" i="12"/>
  <c r="AG45" i="12"/>
  <c r="AF45" i="12"/>
  <c r="AA45" i="12"/>
  <c r="Z45" i="12"/>
  <c r="Y45" i="12"/>
  <c r="AG44" i="12"/>
  <c r="AF44" i="12"/>
  <c r="AA44" i="12"/>
  <c r="Z44" i="12"/>
  <c r="Y44" i="12"/>
  <c r="C44" i="12"/>
  <c r="X45" i="12"/>
  <c r="AG43" i="12"/>
  <c r="AF43" i="12"/>
  <c r="AA43" i="12"/>
  <c r="Z43" i="12"/>
  <c r="Y43" i="12"/>
  <c r="AG42" i="12"/>
  <c r="AF42" i="12"/>
  <c r="AA42" i="12"/>
  <c r="Z42" i="12"/>
  <c r="Y42" i="12"/>
  <c r="C42" i="12"/>
  <c r="X43" i="12"/>
  <c r="AG41" i="12"/>
  <c r="AF41" i="12"/>
  <c r="AA41" i="12"/>
  <c r="Z41" i="12"/>
  <c r="Y41" i="12"/>
  <c r="AG40" i="12"/>
  <c r="AF40" i="12"/>
  <c r="AA40" i="12"/>
  <c r="Z40" i="12"/>
  <c r="Y40" i="12"/>
  <c r="C40" i="12"/>
  <c r="X41" i="12"/>
  <c r="AG39" i="12"/>
  <c r="AF39" i="12"/>
  <c r="AA39" i="12"/>
  <c r="Z39" i="12"/>
  <c r="Y39" i="12"/>
  <c r="AG38" i="12"/>
  <c r="AF38" i="12"/>
  <c r="AA38" i="12"/>
  <c r="Z38" i="12"/>
  <c r="Y38" i="12"/>
  <c r="C38" i="12"/>
  <c r="X39" i="12"/>
  <c r="AG37" i="12"/>
  <c r="AF37" i="12"/>
  <c r="AA37" i="12"/>
  <c r="Z37" i="12"/>
  <c r="Y37" i="12"/>
  <c r="AG36" i="12"/>
  <c r="AF36" i="12"/>
  <c r="AA36" i="12"/>
  <c r="Z36" i="12"/>
  <c r="Y36" i="12"/>
  <c r="C36" i="12"/>
  <c r="X37" i="12"/>
  <c r="AG35" i="12"/>
  <c r="AF35" i="12"/>
  <c r="AA35" i="12"/>
  <c r="Z35" i="12"/>
  <c r="Y35" i="12"/>
  <c r="AG34" i="12"/>
  <c r="AF34" i="12"/>
  <c r="AA34" i="12"/>
  <c r="Z34" i="12"/>
  <c r="Y34" i="12"/>
  <c r="C34" i="12"/>
  <c r="X35" i="12"/>
  <c r="AG33" i="12"/>
  <c r="AF33" i="12"/>
  <c r="AA33" i="12"/>
  <c r="Z33" i="12"/>
  <c r="Y33" i="12"/>
  <c r="AG32" i="12"/>
  <c r="AF32" i="12"/>
  <c r="AA32" i="12"/>
  <c r="Z32" i="12"/>
  <c r="Y32" i="12"/>
  <c r="C32" i="12"/>
  <c r="X33" i="12"/>
  <c r="AG31" i="12"/>
  <c r="AF31" i="12"/>
  <c r="AA31" i="12"/>
  <c r="Z31" i="12"/>
  <c r="Y31" i="12"/>
  <c r="AG30" i="12"/>
  <c r="AF30" i="12"/>
  <c r="AA30" i="12"/>
  <c r="Z30" i="12"/>
  <c r="Y30" i="12"/>
  <c r="C30" i="12"/>
  <c r="X31" i="12"/>
  <c r="AG29" i="12"/>
  <c r="AF29" i="12"/>
  <c r="AA29" i="12"/>
  <c r="Z29" i="12"/>
  <c r="Y29" i="12"/>
  <c r="AG28" i="12"/>
  <c r="AF28" i="12"/>
  <c r="AA28" i="12"/>
  <c r="Z28" i="12"/>
  <c r="Y28" i="12"/>
  <c r="C28" i="12"/>
  <c r="X29" i="12"/>
  <c r="AG27" i="12"/>
  <c r="AF27" i="12"/>
  <c r="AA27" i="12"/>
  <c r="Z27" i="12"/>
  <c r="Y27" i="12"/>
  <c r="AG26" i="12"/>
  <c r="AF26" i="12"/>
  <c r="AA26" i="12"/>
  <c r="Z26" i="12"/>
  <c r="Y26" i="12"/>
  <c r="C26" i="12"/>
  <c r="X27" i="12"/>
  <c r="AG25" i="12"/>
  <c r="AF25" i="12"/>
  <c r="AA25" i="12"/>
  <c r="Z25" i="12"/>
  <c r="Y25" i="12"/>
  <c r="AG24" i="12"/>
  <c r="AF24" i="12"/>
  <c r="AA24" i="12"/>
  <c r="Z24" i="12"/>
  <c r="Y24" i="12"/>
  <c r="C24" i="12"/>
  <c r="X25" i="12"/>
  <c r="AG23" i="12"/>
  <c r="AF23" i="12"/>
  <c r="AA23" i="12"/>
  <c r="Z23" i="12"/>
  <c r="Y23" i="12"/>
  <c r="AG22" i="12"/>
  <c r="AF22" i="12"/>
  <c r="AA22" i="12"/>
  <c r="Z22" i="12"/>
  <c r="Y22" i="12"/>
  <c r="C22" i="12"/>
  <c r="X23" i="12"/>
  <c r="AG21" i="12"/>
  <c r="AF21" i="12"/>
  <c r="AA21" i="12"/>
  <c r="Z21" i="12"/>
  <c r="Y21" i="12"/>
  <c r="AO20" i="12"/>
  <c r="AG20" i="12"/>
  <c r="AF20" i="12"/>
  <c r="AA20" i="12"/>
  <c r="Z20" i="12"/>
  <c r="Y20" i="12"/>
  <c r="C20" i="12"/>
  <c r="X21" i="12"/>
  <c r="AO19" i="12"/>
  <c r="AG19" i="12"/>
  <c r="AF19" i="12"/>
  <c r="AA19" i="12"/>
  <c r="Z19" i="12"/>
  <c r="Y19" i="12"/>
  <c r="AO18" i="12"/>
  <c r="AG18" i="12"/>
  <c r="AF18" i="12"/>
  <c r="AA18" i="12"/>
  <c r="Z18" i="12"/>
  <c r="Y18" i="12"/>
  <c r="C18" i="12"/>
  <c r="X19" i="12"/>
  <c r="AO17" i="12"/>
  <c r="AG17" i="12"/>
  <c r="AF17" i="12"/>
  <c r="AA17" i="12"/>
  <c r="Z17" i="12"/>
  <c r="Y17" i="12"/>
  <c r="AO16" i="12"/>
  <c r="AG16" i="12"/>
  <c r="AF16" i="12"/>
  <c r="AA16" i="12"/>
  <c r="Z16" i="12"/>
  <c r="Y16" i="12"/>
  <c r="C16" i="12"/>
  <c r="X16" i="12"/>
  <c r="AO15" i="12"/>
  <c r="AG15" i="12"/>
  <c r="AF15" i="12"/>
  <c r="AA15" i="12"/>
  <c r="Z15" i="12"/>
  <c r="Y15" i="12"/>
  <c r="AO14" i="12"/>
  <c r="AF14" i="12"/>
  <c r="AA14" i="12"/>
  <c r="Z14" i="12"/>
  <c r="Y14" i="12"/>
  <c r="C14" i="12"/>
  <c r="X14" i="12"/>
  <c r="AO13" i="12"/>
  <c r="AG13" i="12"/>
  <c r="AF13" i="12"/>
  <c r="AA13" i="12"/>
  <c r="Z13" i="12"/>
  <c r="Y13" i="12"/>
  <c r="AO12" i="12"/>
  <c r="AF12" i="12"/>
  <c r="AA12" i="12"/>
  <c r="Z12" i="12"/>
  <c r="Y12" i="12"/>
  <c r="C12" i="12"/>
  <c r="X12" i="12"/>
  <c r="AO11" i="12"/>
  <c r="AG11" i="12"/>
  <c r="AF11" i="12"/>
  <c r="AA11" i="12"/>
  <c r="Z11" i="12"/>
  <c r="Y11" i="12"/>
  <c r="AO10" i="12"/>
  <c r="AF10" i="12"/>
  <c r="AA10" i="12"/>
  <c r="Z10" i="12"/>
  <c r="Y10" i="12"/>
  <c r="C10" i="12"/>
  <c r="X10" i="12"/>
  <c r="AO9" i="12"/>
  <c r="AG9" i="12"/>
  <c r="AA9" i="12"/>
  <c r="Z9" i="12"/>
  <c r="Y9" i="12"/>
  <c r="AA8" i="12"/>
  <c r="Z8" i="12"/>
  <c r="Y8" i="12"/>
  <c r="C8" i="12"/>
  <c r="X8" i="12"/>
  <c r="W1" i="12"/>
  <c r="X11" i="12"/>
  <c r="X15" i="12"/>
  <c r="X13" i="12"/>
  <c r="X17" i="12"/>
  <c r="X18" i="12"/>
  <c r="X20" i="12"/>
  <c r="X26" i="12"/>
  <c r="X34" i="12"/>
  <c r="X42" i="12"/>
  <c r="AG47" i="1"/>
  <c r="AF47" i="1"/>
  <c r="AE47" i="1"/>
  <c r="AA47" i="1"/>
  <c r="Z47" i="1"/>
  <c r="Y47" i="1"/>
  <c r="AH46" i="1"/>
  <c r="AG46" i="1"/>
  <c r="AF46" i="1"/>
  <c r="AE46" i="1"/>
  <c r="AA46" i="1"/>
  <c r="Z46" i="1"/>
  <c r="Y46" i="1"/>
  <c r="C46" i="1"/>
  <c r="X47" i="1"/>
  <c r="AG45" i="1"/>
  <c r="AF45" i="1"/>
  <c r="AE45" i="1"/>
  <c r="AA45" i="1"/>
  <c r="Z45" i="1"/>
  <c r="Y45" i="1"/>
  <c r="AH44" i="1"/>
  <c r="AG44" i="1"/>
  <c r="AF44" i="1"/>
  <c r="AE44" i="1"/>
  <c r="AA44" i="1"/>
  <c r="Z44" i="1"/>
  <c r="Y44" i="1"/>
  <c r="C44" i="1"/>
  <c r="X44" i="1"/>
  <c r="AG43" i="1"/>
  <c r="AF43" i="1"/>
  <c r="AE43" i="1"/>
  <c r="AA43" i="1"/>
  <c r="Z43" i="1"/>
  <c r="Y43" i="1"/>
  <c r="AH42" i="1"/>
  <c r="AG42" i="1"/>
  <c r="AF42" i="1"/>
  <c r="AE42" i="1"/>
  <c r="AA42" i="1"/>
  <c r="Z42" i="1"/>
  <c r="Y42" i="1"/>
  <c r="C42" i="1"/>
  <c r="X43" i="1"/>
  <c r="AG41" i="1"/>
  <c r="AF41" i="1"/>
  <c r="AE41" i="1"/>
  <c r="AA41" i="1"/>
  <c r="Z41" i="1"/>
  <c r="Y41" i="1"/>
  <c r="AH40" i="1"/>
  <c r="AG40" i="1"/>
  <c r="AF40" i="1"/>
  <c r="AE40" i="1"/>
  <c r="AA40" i="1"/>
  <c r="Z40" i="1"/>
  <c r="Y40" i="1"/>
  <c r="C40" i="1"/>
  <c r="X41" i="1"/>
  <c r="AG39" i="1"/>
  <c r="AF39" i="1"/>
  <c r="AE39" i="1"/>
  <c r="AA39" i="1"/>
  <c r="Z39" i="1"/>
  <c r="Y39" i="1"/>
  <c r="AH38" i="1"/>
  <c r="AG38" i="1"/>
  <c r="AF38" i="1"/>
  <c r="AE38" i="1"/>
  <c r="AA38" i="1"/>
  <c r="Z38" i="1"/>
  <c r="Y38" i="1"/>
  <c r="C38" i="1"/>
  <c r="X39" i="1"/>
  <c r="AF8" i="1"/>
  <c r="AG8" i="1"/>
  <c r="AE8" i="1"/>
  <c r="AG13" i="1"/>
  <c r="AH22" i="1"/>
  <c r="AH20" i="1"/>
  <c r="AH18" i="1"/>
  <c r="AH16" i="1"/>
  <c r="AH14" i="1"/>
  <c r="AH12" i="1"/>
  <c r="AH10" i="1"/>
  <c r="AH8" i="1"/>
  <c r="AH36" i="1"/>
  <c r="AH24" i="1"/>
  <c r="AH34" i="1"/>
  <c r="AH32" i="1"/>
  <c r="AH30" i="1"/>
  <c r="AH28" i="1"/>
  <c r="AH26" i="1"/>
  <c r="AE9" i="1"/>
  <c r="AE13" i="1"/>
  <c r="AE15" i="1"/>
  <c r="AE17" i="1"/>
  <c r="AE19" i="1"/>
  <c r="AE20" i="1"/>
  <c r="AE21" i="1"/>
  <c r="AE22" i="1"/>
  <c r="AE23" i="1"/>
  <c r="AE24" i="1"/>
  <c r="AE25" i="1"/>
  <c r="AE26" i="1"/>
  <c r="AE27" i="1"/>
  <c r="AE28" i="1"/>
  <c r="AE29" i="1"/>
  <c r="AE30" i="1"/>
  <c r="AE31" i="1"/>
  <c r="AE32" i="1"/>
  <c r="AE33" i="1"/>
  <c r="AE34" i="1"/>
  <c r="AE35" i="1"/>
  <c r="AE36" i="1"/>
  <c r="AE37" i="1"/>
  <c r="AO20" i="1"/>
  <c r="AO10" i="1"/>
  <c r="AO11" i="1"/>
  <c r="AO12" i="1"/>
  <c r="AO13" i="1"/>
  <c r="AO14" i="1"/>
  <c r="AO15" i="1"/>
  <c r="AO16" i="1"/>
  <c r="AO17" i="1"/>
  <c r="AO18" i="1"/>
  <c r="AO19" i="1"/>
  <c r="AO9" i="1"/>
  <c r="AF9" i="1"/>
  <c r="AF12" i="1"/>
  <c r="AF13" i="1"/>
  <c r="AF15" i="1"/>
  <c r="S54" i="1"/>
  <c r="S56" i="1"/>
  <c r="S55"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11" i="1"/>
  <c r="AA9" i="1"/>
  <c r="C12" i="1"/>
  <c r="X12" i="1"/>
  <c r="C14" i="1"/>
  <c r="X15" i="1"/>
  <c r="C16" i="1"/>
  <c r="X16" i="1"/>
  <c r="C18" i="1"/>
  <c r="X18" i="1"/>
  <c r="C20" i="1"/>
  <c r="X20" i="1"/>
  <c r="C22" i="1"/>
  <c r="X23" i="1"/>
  <c r="C24" i="1"/>
  <c r="X24" i="1"/>
  <c r="C26" i="1"/>
  <c r="X27" i="1"/>
  <c r="C28" i="1"/>
  <c r="X28" i="1"/>
  <c r="C30" i="1"/>
  <c r="X30" i="1"/>
  <c r="C32" i="1"/>
  <c r="X32" i="1"/>
  <c r="C34" i="1"/>
  <c r="X34" i="1"/>
  <c r="C36" i="1"/>
  <c r="X36" i="1"/>
  <c r="C10" i="1"/>
  <c r="X10" i="1"/>
  <c r="C8" i="1"/>
  <c r="X9" i="1"/>
  <c r="W1" i="1"/>
  <c r="Y8" i="1"/>
  <c r="Z8" i="1"/>
  <c r="AA8" i="1"/>
  <c r="Y9" i="1"/>
  <c r="Z9" i="1"/>
  <c r="AG9" i="1"/>
  <c r="Y10" i="1"/>
  <c r="Z10" i="1"/>
  <c r="AA10" i="1"/>
  <c r="Y11" i="1"/>
  <c r="Z11" i="1"/>
  <c r="AG11" i="1"/>
  <c r="Y12" i="1"/>
  <c r="Z12" i="1"/>
  <c r="Y13" i="1"/>
  <c r="Z13" i="1"/>
  <c r="Y14" i="1"/>
  <c r="Z14" i="1"/>
  <c r="AG14" i="1"/>
  <c r="Y15" i="1"/>
  <c r="Z15" i="1"/>
  <c r="AG15" i="1"/>
  <c r="Y16" i="1"/>
  <c r="Z16" i="1"/>
  <c r="Y17" i="1"/>
  <c r="Z17" i="1"/>
  <c r="AF17" i="1"/>
  <c r="AG17" i="1"/>
  <c r="Y18" i="1"/>
  <c r="Z18" i="1"/>
  <c r="AG18" i="1"/>
  <c r="Y19" i="1"/>
  <c r="Z19" i="1"/>
  <c r="AF19" i="1"/>
  <c r="AG19" i="1"/>
  <c r="AF20" i="1"/>
  <c r="Y20" i="1"/>
  <c r="Z20" i="1"/>
  <c r="AG20" i="1"/>
  <c r="Y21" i="1"/>
  <c r="Z21" i="1"/>
  <c r="AF21" i="1"/>
  <c r="AG21" i="1"/>
  <c r="Y22" i="1"/>
  <c r="Z22" i="1"/>
  <c r="AF22" i="1"/>
  <c r="AG22" i="1"/>
  <c r="Y23" i="1"/>
  <c r="Z23" i="1"/>
  <c r="AF23" i="1"/>
  <c r="AG23" i="1"/>
  <c r="Y24" i="1"/>
  <c r="Z24" i="1"/>
  <c r="AF24" i="1"/>
  <c r="AG24" i="1"/>
  <c r="Y25" i="1"/>
  <c r="Z25" i="1"/>
  <c r="AF25" i="1"/>
  <c r="AG25" i="1"/>
  <c r="Y26" i="1"/>
  <c r="Z26" i="1"/>
  <c r="AF26" i="1"/>
  <c r="AG26" i="1"/>
  <c r="Y27" i="1"/>
  <c r="Z27" i="1"/>
  <c r="AF27" i="1"/>
  <c r="AG27" i="1"/>
  <c r="Y28" i="1"/>
  <c r="Z28" i="1"/>
  <c r="AF28" i="1"/>
  <c r="AG28" i="1"/>
  <c r="Y29" i="1"/>
  <c r="Z29" i="1"/>
  <c r="AF29" i="1"/>
  <c r="AG29" i="1"/>
  <c r="Y30" i="1"/>
  <c r="Z30" i="1"/>
  <c r="AF30" i="1"/>
  <c r="AG30" i="1"/>
  <c r="Y31" i="1"/>
  <c r="Z31" i="1"/>
  <c r="AF31" i="1"/>
  <c r="AG31" i="1"/>
  <c r="Y32" i="1"/>
  <c r="Z32" i="1"/>
  <c r="AF32" i="1"/>
  <c r="AG32" i="1"/>
  <c r="Y33" i="1"/>
  <c r="Z33" i="1"/>
  <c r="AF33" i="1"/>
  <c r="AG33" i="1"/>
  <c r="Y34" i="1"/>
  <c r="Z34" i="1"/>
  <c r="AF34" i="1"/>
  <c r="AG34" i="1"/>
  <c r="Y35" i="1"/>
  <c r="Z35" i="1"/>
  <c r="AF35" i="1"/>
  <c r="AG35" i="1"/>
  <c r="Y36" i="1"/>
  <c r="Z36" i="1"/>
  <c r="AF36" i="1"/>
  <c r="AG36" i="1"/>
  <c r="Y37" i="1"/>
  <c r="Z37" i="1"/>
  <c r="AF37" i="1"/>
  <c r="AG37" i="1"/>
  <c r="X37" i="1"/>
  <c r="T54" i="1"/>
  <c r="Q4" i="19"/>
  <c r="F27" i="19"/>
  <c r="X35" i="1"/>
  <c r="X25" i="1"/>
  <c r="X33" i="1"/>
  <c r="T55" i="1"/>
  <c r="R4" i="19"/>
  <c r="G27" i="19"/>
  <c r="X40" i="1"/>
  <c r="X42" i="1"/>
  <c r="V54" i="1"/>
  <c r="V55" i="1"/>
  <c r="X29" i="1"/>
  <c r="T4" i="19"/>
  <c r="I27" i="19"/>
  <c r="I4" i="19"/>
  <c r="N2" i="20"/>
  <c r="T56" i="1"/>
  <c r="S4" i="19"/>
  <c r="H27" i="19"/>
  <c r="X45" i="1"/>
  <c r="X19" i="1"/>
  <c r="X46" i="1"/>
  <c r="X38" i="1"/>
  <c r="X13" i="1"/>
  <c r="X21" i="1"/>
  <c r="X31" i="1"/>
  <c r="X17" i="1"/>
  <c r="X11" i="1"/>
  <c r="X26" i="1"/>
  <c r="X22" i="1"/>
  <c r="X14" i="1"/>
  <c r="X8" i="1"/>
  <c r="T58" i="1"/>
  <c r="G4" i="19"/>
  <c r="V56" i="1"/>
  <c r="V58" i="1"/>
  <c r="Q58" i="1"/>
  <c r="AA4" i="19"/>
  <c r="P58" i="1"/>
  <c r="V54" i="12"/>
  <c r="U4" i="19"/>
  <c r="J27" i="19"/>
  <c r="T55" i="12"/>
  <c r="T56" i="12"/>
  <c r="X40" i="12"/>
  <c r="X32" i="12"/>
  <c r="X24" i="12"/>
  <c r="X46" i="12"/>
  <c r="X38" i="12"/>
  <c r="X30" i="12"/>
  <c r="X22" i="12"/>
  <c r="X44" i="12"/>
  <c r="X36" i="12"/>
  <c r="X28" i="12"/>
  <c r="X9" i="12"/>
  <c r="P4" i="19"/>
  <c r="M4" i="19"/>
  <c r="N4" i="19"/>
  <c r="O4" i="19"/>
  <c r="W4" i="19"/>
  <c r="L27" i="19"/>
  <c r="V56" i="12"/>
  <c r="T58" i="12"/>
  <c r="H4" i="19"/>
  <c r="Y4" i="19"/>
  <c r="V4" i="19"/>
  <c r="K27" i="19"/>
  <c r="V55" i="12"/>
  <c r="Q58" i="12"/>
  <c r="V58" i="12"/>
  <c r="P58" i="12"/>
  <c r="Z4" i="19"/>
  <c r="AB4" i="19"/>
  <c r="N27" i="19"/>
</calcChain>
</file>

<file path=xl/comments1.xml><?xml version="1.0" encoding="utf-8"?>
<comments xmlns="http://schemas.openxmlformats.org/spreadsheetml/2006/main">
  <authors>
    <author>旭川市教育委員会</author>
    <author>Kitamura Hiromi</author>
  </authors>
  <commentList>
    <comment ref="K2" authorId="0" shapeId="0">
      <text>
        <r>
          <rPr>
            <sz val="9"/>
            <color indexed="81"/>
            <rFont val="ＭＳ Ｐゴシック"/>
            <family val="3"/>
            <charset val="128"/>
          </rPr>
          <t>中体連名
プルダウンリストから
選んでください。</t>
        </r>
      </text>
    </comment>
    <comment ref="D3" authorId="1" shapeId="0">
      <text>
        <r>
          <rPr>
            <sz val="9"/>
            <color indexed="81"/>
            <rFont val="ＭＳ Ｐゴシック"/>
            <family val="3"/>
            <charset val="128"/>
          </rPr>
          <t>「士別市」「上富良野町」など市町村をつけて入力してください。</t>
        </r>
      </text>
    </comment>
    <comment ref="K3" authorId="0" shapeId="0">
      <text>
        <r>
          <rPr>
            <sz val="9"/>
            <color indexed="81"/>
            <rFont val="ＭＳ Ｐゴシック"/>
            <family val="3"/>
            <charset val="128"/>
          </rPr>
          <t>ｶﾞｯｺｳﾒｲ　ﾌﾘｶﾞﾅ
学校名ﾌﾘｶﾞﾅ
（半角ｶﾀｶﾅ）で
入力してください。</t>
        </r>
      </text>
    </comment>
    <comment ref="T3" authorId="1" shapeId="0">
      <text>
        <r>
          <rPr>
            <sz val="8"/>
            <color indexed="81"/>
            <rFont val="ＭＳ Ｐゴシック"/>
            <family val="3"/>
            <charset val="128"/>
          </rPr>
          <t>スペースを入れて５文字になるように氏名入力を。詳しくは右の注意事項を。</t>
        </r>
      </text>
    </comment>
    <comment ref="K4" authorId="1" shapeId="0">
      <text>
        <r>
          <rPr>
            <sz val="9"/>
            <color indexed="81"/>
            <rFont val="ＭＳ Ｐゴシック"/>
            <family val="3"/>
            <charset val="128"/>
          </rPr>
          <t>学校名
右　注意事項を確認して
ください。</t>
        </r>
      </text>
    </comment>
    <comment ref="L8" authorId="1" shapeId="0">
      <text>
        <r>
          <rPr>
            <sz val="9"/>
            <color indexed="81"/>
            <rFont val="ＭＳ Ｐゴシック"/>
            <family val="3"/>
            <charset val="128"/>
          </rPr>
          <t>１種目のみ参加の場合は，上段に記入してください。</t>
        </r>
      </text>
    </comment>
    <comment ref="P8" authorId="1" shape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1"/>
            <color indexed="81"/>
            <rFont val="ＭＳ Ｐゴシック"/>
            <family val="3"/>
            <charset val="128"/>
          </rPr>
          <t>「</t>
        </r>
        <r>
          <rPr>
            <sz val="11"/>
            <color indexed="10"/>
            <rFont val="ＭＳ Ｐゴシック"/>
            <family val="3"/>
            <charset val="128"/>
          </rPr>
          <t>．</t>
        </r>
        <r>
          <rPr>
            <sz val="11"/>
            <color indexed="81"/>
            <rFont val="ＭＳ Ｐゴシック"/>
            <family val="3"/>
            <charset val="128"/>
          </rPr>
          <t>」</t>
        </r>
        <r>
          <rPr>
            <sz val="8"/>
            <color indexed="81"/>
            <rFont val="ＭＳ Ｐゴシック"/>
            <family val="3"/>
            <charset val="128"/>
          </rPr>
          <t>で記入のこと。また，</t>
        </r>
        <r>
          <rPr>
            <b/>
            <sz val="8"/>
            <color indexed="10"/>
            <rFont val="ＭＳ Ｐゴシック"/>
            <family val="3"/>
            <charset val="128"/>
          </rPr>
          <t>半角数字</t>
        </r>
        <r>
          <rPr>
            <sz val="8"/>
            <color indexed="81"/>
            <rFont val="ＭＳ Ｐゴシック"/>
            <family val="3"/>
            <charset val="128"/>
          </rPr>
          <t>で記入ください。</t>
        </r>
      </text>
    </comment>
    <comment ref="S8" authorId="1" shape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0"/>
            <color indexed="10"/>
            <rFont val="ＭＳ Ｐゴシック"/>
            <family val="3"/>
            <charset val="128"/>
          </rPr>
          <t>「．」</t>
        </r>
        <r>
          <rPr>
            <sz val="8"/>
            <color indexed="81"/>
            <rFont val="ＭＳ Ｐゴシック"/>
            <family val="3"/>
            <charset val="128"/>
          </rPr>
          <t>で記入のこと。また，</t>
        </r>
        <r>
          <rPr>
            <sz val="8"/>
            <color indexed="10"/>
            <rFont val="ＭＳ Ｐゴシック"/>
            <family val="3"/>
            <charset val="128"/>
          </rPr>
          <t>半角数字</t>
        </r>
        <r>
          <rPr>
            <sz val="8"/>
            <color indexed="81"/>
            <rFont val="ＭＳ Ｐゴシック"/>
            <family val="3"/>
            <charset val="128"/>
          </rPr>
          <t>で記入ください。</t>
        </r>
      </text>
    </comment>
    <comment ref="V8" authorId="1" shapeId="0">
      <text>
        <r>
          <rPr>
            <sz val="8"/>
            <color indexed="81"/>
            <rFont val="ＭＳ Ｐゴシック"/>
            <family val="3"/>
            <charset val="128"/>
          </rPr>
          <t>ここの欄は自動計算されます。
ただし，</t>
        </r>
        <r>
          <rPr>
            <b/>
            <sz val="8"/>
            <color indexed="10"/>
            <rFont val="ＭＳ Ｐゴシック"/>
            <family val="3"/>
            <charset val="128"/>
          </rPr>
          <t>3000mの場合</t>
        </r>
        <r>
          <rPr>
            <sz val="8"/>
            <color indexed="81"/>
            <rFont val="ＭＳ Ｐゴシック"/>
            <family val="3"/>
            <charset val="128"/>
          </rPr>
          <t xml:space="preserve">は，9分台の記録は，「09.10.11」のように入力してください。
</t>
        </r>
        <r>
          <rPr>
            <b/>
            <sz val="8"/>
            <color indexed="10"/>
            <rFont val="ＭＳ Ｐゴシック"/>
            <family val="3"/>
            <charset val="128"/>
          </rPr>
          <t>砲丸投</t>
        </r>
        <r>
          <rPr>
            <sz val="8"/>
            <color indexed="81"/>
            <rFont val="ＭＳ Ｐゴシック"/>
            <family val="3"/>
            <charset val="128"/>
          </rPr>
          <t>の場合は，9m台など１ケタの記録は，「09.55」のように「0」を入力してください。</t>
        </r>
      </text>
    </comment>
    <comment ref="L9" authorId="1" shapeId="0">
      <text>
        <r>
          <rPr>
            <sz val="9"/>
            <color indexed="81"/>
            <rFont val="ＭＳ Ｐゴシック"/>
            <family val="3"/>
            <charset val="128"/>
          </rPr>
          <t>１種目のみ参加の場合は，上段に記入してください。</t>
        </r>
      </text>
    </comment>
    <comment ref="P9" authorId="1" shape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1"/>
            <color indexed="81"/>
            <rFont val="ＭＳ Ｐゴシック"/>
            <family val="3"/>
            <charset val="128"/>
          </rPr>
          <t>「</t>
        </r>
        <r>
          <rPr>
            <sz val="11"/>
            <color indexed="10"/>
            <rFont val="ＭＳ Ｐゴシック"/>
            <family val="3"/>
            <charset val="128"/>
          </rPr>
          <t>．</t>
        </r>
        <r>
          <rPr>
            <sz val="11"/>
            <color indexed="81"/>
            <rFont val="ＭＳ Ｐゴシック"/>
            <family val="3"/>
            <charset val="128"/>
          </rPr>
          <t>」</t>
        </r>
        <r>
          <rPr>
            <sz val="8"/>
            <color indexed="81"/>
            <rFont val="ＭＳ Ｐゴシック"/>
            <family val="3"/>
            <charset val="128"/>
          </rPr>
          <t>で記入のこと。また，</t>
        </r>
        <r>
          <rPr>
            <b/>
            <sz val="8"/>
            <color indexed="10"/>
            <rFont val="ＭＳ Ｐゴシック"/>
            <family val="3"/>
            <charset val="128"/>
          </rPr>
          <t>半角数字</t>
        </r>
        <r>
          <rPr>
            <sz val="8"/>
            <color indexed="81"/>
            <rFont val="ＭＳ Ｐゴシック"/>
            <family val="3"/>
            <charset val="128"/>
          </rPr>
          <t>で記入ください。</t>
        </r>
      </text>
    </comment>
    <comment ref="S9" authorId="1" shape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0"/>
            <color indexed="10"/>
            <rFont val="ＭＳ Ｐゴシック"/>
            <family val="3"/>
            <charset val="128"/>
          </rPr>
          <t>「．」</t>
        </r>
        <r>
          <rPr>
            <sz val="8"/>
            <color indexed="81"/>
            <rFont val="ＭＳ Ｐゴシック"/>
            <family val="3"/>
            <charset val="128"/>
          </rPr>
          <t>で記入のこと。また，</t>
        </r>
        <r>
          <rPr>
            <sz val="8"/>
            <color indexed="10"/>
            <rFont val="ＭＳ Ｐゴシック"/>
            <family val="3"/>
            <charset val="128"/>
          </rPr>
          <t>半角数字</t>
        </r>
        <r>
          <rPr>
            <sz val="8"/>
            <color indexed="81"/>
            <rFont val="ＭＳ Ｐゴシック"/>
            <family val="3"/>
            <charset val="128"/>
          </rPr>
          <t>で記入ください。</t>
        </r>
      </text>
    </comment>
    <comment ref="I52" authorId="0" shapeId="0">
      <text>
        <r>
          <rPr>
            <sz val="9"/>
            <color indexed="9"/>
            <rFont val="ＭＳ Ｐゴシック"/>
            <family val="3"/>
            <charset val="128"/>
          </rPr>
          <t>職印の押印をわすれないでください。</t>
        </r>
      </text>
    </comment>
    <comment ref="T56" authorId="1" shapeId="0">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 ref="I58" authorId="0" shapeId="0">
      <text>
        <r>
          <rPr>
            <sz val="9"/>
            <color indexed="9"/>
            <rFont val="ＭＳ Ｐゴシック"/>
            <family val="3"/>
            <charset val="128"/>
          </rPr>
          <t>職員の押印を
忘れないでください。</t>
        </r>
      </text>
    </comment>
  </commentList>
</comments>
</file>

<file path=xl/comments2.xml><?xml version="1.0" encoding="utf-8"?>
<comments xmlns="http://schemas.openxmlformats.org/spreadsheetml/2006/main">
  <authors>
    <author>Kitamura Hiromi</author>
  </authors>
  <commentList>
    <comment ref="T3" authorId="0" shapeId="0">
      <text>
        <r>
          <rPr>
            <sz val="8"/>
            <color indexed="81"/>
            <rFont val="ＭＳ Ｐゴシック"/>
            <family val="3"/>
            <charset val="128"/>
          </rPr>
          <t>スペースを入れて５文字になるように氏名入力を。詳しくは右の注意事項を。</t>
        </r>
      </text>
    </comment>
    <comment ref="L8" authorId="0" shapeId="0">
      <text>
        <r>
          <rPr>
            <sz val="9"/>
            <color indexed="81"/>
            <rFont val="ＭＳ Ｐゴシック"/>
            <family val="3"/>
            <charset val="128"/>
          </rPr>
          <t>１種目のみ参加の場合は，上段に記入してください。</t>
        </r>
      </text>
    </comment>
    <comment ref="P8" authorId="0" shape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1"/>
            <color indexed="81"/>
            <rFont val="ＭＳ Ｐゴシック"/>
            <family val="3"/>
            <charset val="128"/>
          </rPr>
          <t>「</t>
        </r>
        <r>
          <rPr>
            <sz val="11"/>
            <color indexed="10"/>
            <rFont val="ＭＳ Ｐゴシック"/>
            <family val="3"/>
            <charset val="128"/>
          </rPr>
          <t>．</t>
        </r>
        <r>
          <rPr>
            <sz val="11"/>
            <color indexed="81"/>
            <rFont val="ＭＳ Ｐゴシック"/>
            <family val="3"/>
            <charset val="128"/>
          </rPr>
          <t>」</t>
        </r>
        <r>
          <rPr>
            <sz val="8"/>
            <color indexed="81"/>
            <rFont val="ＭＳ Ｐゴシック"/>
            <family val="3"/>
            <charset val="128"/>
          </rPr>
          <t>で記入のこと。また，</t>
        </r>
        <r>
          <rPr>
            <b/>
            <sz val="8"/>
            <color indexed="10"/>
            <rFont val="ＭＳ Ｐゴシック"/>
            <family val="3"/>
            <charset val="128"/>
          </rPr>
          <t>半角数字</t>
        </r>
        <r>
          <rPr>
            <sz val="8"/>
            <color indexed="81"/>
            <rFont val="ＭＳ Ｐゴシック"/>
            <family val="3"/>
            <charset val="128"/>
          </rPr>
          <t>で記入ください。</t>
        </r>
      </text>
    </comment>
    <comment ref="S8" authorId="0" shape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0"/>
            <color indexed="10"/>
            <rFont val="ＭＳ Ｐゴシック"/>
            <family val="3"/>
            <charset val="128"/>
          </rPr>
          <t>「．」</t>
        </r>
        <r>
          <rPr>
            <sz val="8"/>
            <color indexed="81"/>
            <rFont val="ＭＳ Ｐゴシック"/>
            <family val="3"/>
            <charset val="128"/>
          </rPr>
          <t>で記入のこと。また，</t>
        </r>
        <r>
          <rPr>
            <sz val="8"/>
            <color indexed="10"/>
            <rFont val="ＭＳ Ｐゴシック"/>
            <family val="3"/>
            <charset val="128"/>
          </rPr>
          <t>半角数字</t>
        </r>
        <r>
          <rPr>
            <sz val="8"/>
            <color indexed="81"/>
            <rFont val="ＭＳ Ｐゴシック"/>
            <family val="3"/>
            <charset val="128"/>
          </rPr>
          <t>で記入ください。</t>
        </r>
      </text>
    </comment>
    <comment ref="V8" authorId="0" shapeId="0">
      <text>
        <r>
          <rPr>
            <sz val="8"/>
            <color indexed="81"/>
            <rFont val="ＭＳ Ｐゴシック"/>
            <family val="3"/>
            <charset val="128"/>
          </rPr>
          <t>ここの欄は自動計算されます。ただし，</t>
        </r>
        <r>
          <rPr>
            <b/>
            <sz val="8"/>
            <color indexed="10"/>
            <rFont val="ＭＳ Ｐゴシック"/>
            <family val="3"/>
            <charset val="128"/>
          </rPr>
          <t>3000mの場合で</t>
        </r>
        <r>
          <rPr>
            <sz val="8"/>
            <color indexed="81"/>
            <rFont val="ＭＳ Ｐゴシック"/>
            <family val="3"/>
            <charset val="128"/>
          </rPr>
          <t>，9分台の記録は，</t>
        </r>
        <r>
          <rPr>
            <b/>
            <sz val="8"/>
            <color indexed="10"/>
            <rFont val="ＭＳ Ｐゴシック"/>
            <family val="3"/>
            <charset val="128"/>
          </rPr>
          <t>「09.57.14」</t>
        </r>
        <r>
          <rPr>
            <sz val="8"/>
            <color indexed="81"/>
            <rFont val="ＭＳ Ｐゴシック"/>
            <family val="3"/>
            <charset val="128"/>
          </rPr>
          <t>のように0を加えて入力してください。</t>
        </r>
        <r>
          <rPr>
            <b/>
            <sz val="8"/>
            <color indexed="10"/>
            <rFont val="ＭＳ Ｐゴシック"/>
            <family val="3"/>
            <charset val="128"/>
          </rPr>
          <t>砲丸投</t>
        </r>
        <r>
          <rPr>
            <sz val="8"/>
            <color indexed="81"/>
            <rFont val="ＭＳ Ｐゴシック"/>
            <family val="3"/>
            <charset val="128"/>
          </rPr>
          <t>の１ケタの記録の場合も、</t>
        </r>
        <r>
          <rPr>
            <b/>
            <sz val="8"/>
            <color indexed="10"/>
            <rFont val="ＭＳ Ｐゴシック"/>
            <family val="3"/>
            <charset val="128"/>
          </rPr>
          <t>「09.55」</t>
        </r>
        <r>
          <rPr>
            <sz val="8"/>
            <color indexed="81"/>
            <rFont val="ＭＳ Ｐゴシック"/>
            <family val="3"/>
            <charset val="128"/>
          </rPr>
          <t>のように0を加えてください。</t>
        </r>
      </text>
    </comment>
    <comment ref="L9" authorId="0" shapeId="0">
      <text>
        <r>
          <rPr>
            <sz val="9"/>
            <color indexed="81"/>
            <rFont val="ＭＳ Ｐゴシック"/>
            <family val="3"/>
            <charset val="128"/>
          </rPr>
          <t>１種目のみ参加の場合は，上段に記入してください。</t>
        </r>
      </text>
    </comment>
    <comment ref="P9" authorId="0" shape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1"/>
            <color indexed="81"/>
            <rFont val="ＭＳ Ｐゴシック"/>
            <family val="3"/>
            <charset val="128"/>
          </rPr>
          <t>「</t>
        </r>
        <r>
          <rPr>
            <sz val="11"/>
            <color indexed="10"/>
            <rFont val="ＭＳ Ｐゴシック"/>
            <family val="3"/>
            <charset val="128"/>
          </rPr>
          <t>．</t>
        </r>
        <r>
          <rPr>
            <sz val="11"/>
            <color indexed="81"/>
            <rFont val="ＭＳ Ｐゴシック"/>
            <family val="3"/>
            <charset val="128"/>
          </rPr>
          <t>」</t>
        </r>
        <r>
          <rPr>
            <sz val="8"/>
            <color indexed="81"/>
            <rFont val="ＭＳ Ｐゴシック"/>
            <family val="3"/>
            <charset val="128"/>
          </rPr>
          <t>で記入のこと。また，</t>
        </r>
        <r>
          <rPr>
            <b/>
            <sz val="8"/>
            <color indexed="10"/>
            <rFont val="ＭＳ Ｐゴシック"/>
            <family val="3"/>
            <charset val="128"/>
          </rPr>
          <t>半角数字</t>
        </r>
        <r>
          <rPr>
            <sz val="8"/>
            <color indexed="81"/>
            <rFont val="ＭＳ Ｐゴシック"/>
            <family val="3"/>
            <charset val="128"/>
          </rPr>
          <t>で記入ください。</t>
        </r>
      </text>
    </comment>
    <comment ref="S9" authorId="0" shape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0"/>
            <color indexed="10"/>
            <rFont val="ＭＳ Ｐゴシック"/>
            <family val="3"/>
            <charset val="128"/>
          </rPr>
          <t>「．」</t>
        </r>
        <r>
          <rPr>
            <sz val="8"/>
            <color indexed="81"/>
            <rFont val="ＭＳ Ｐゴシック"/>
            <family val="3"/>
            <charset val="128"/>
          </rPr>
          <t>で記入のこと。また，</t>
        </r>
        <r>
          <rPr>
            <sz val="8"/>
            <color indexed="10"/>
            <rFont val="ＭＳ Ｐゴシック"/>
            <family val="3"/>
            <charset val="128"/>
          </rPr>
          <t>半角数字</t>
        </r>
        <r>
          <rPr>
            <sz val="8"/>
            <color indexed="81"/>
            <rFont val="ＭＳ Ｐゴシック"/>
            <family val="3"/>
            <charset val="128"/>
          </rPr>
          <t>で記入ください。</t>
        </r>
      </text>
    </comment>
    <comment ref="V9" authorId="0" shapeId="0">
      <text>
        <r>
          <rPr>
            <sz val="8"/>
            <color indexed="81"/>
            <rFont val="ＭＳ Ｐゴシック"/>
            <family val="3"/>
            <charset val="128"/>
          </rPr>
          <t>ここの欄は自動計算されます。ただし，</t>
        </r>
        <r>
          <rPr>
            <b/>
            <sz val="8"/>
            <color indexed="10"/>
            <rFont val="ＭＳ Ｐゴシック"/>
            <family val="3"/>
            <charset val="128"/>
          </rPr>
          <t>3000mの場合</t>
        </r>
        <r>
          <rPr>
            <sz val="8"/>
            <color indexed="81"/>
            <rFont val="ＭＳ Ｐゴシック"/>
            <family val="3"/>
            <charset val="128"/>
          </rPr>
          <t>で，9分台の記録は，</t>
        </r>
        <r>
          <rPr>
            <b/>
            <sz val="8"/>
            <color indexed="10"/>
            <rFont val="ＭＳ Ｐゴシック"/>
            <family val="3"/>
            <charset val="128"/>
          </rPr>
          <t>「09.57.14」</t>
        </r>
        <r>
          <rPr>
            <sz val="8"/>
            <color indexed="81"/>
            <rFont val="ＭＳ Ｐゴシック"/>
            <family val="3"/>
            <charset val="128"/>
          </rPr>
          <t>のように0を加えて入力してください。</t>
        </r>
        <r>
          <rPr>
            <b/>
            <sz val="8"/>
            <color indexed="10"/>
            <rFont val="ＭＳ Ｐゴシック"/>
            <family val="3"/>
            <charset val="128"/>
          </rPr>
          <t>砲丸投</t>
        </r>
        <r>
          <rPr>
            <sz val="8"/>
            <color indexed="81"/>
            <rFont val="ＭＳ Ｐゴシック"/>
            <family val="3"/>
            <charset val="128"/>
          </rPr>
          <t>の１ケタの記録の場合も、</t>
        </r>
        <r>
          <rPr>
            <b/>
            <sz val="8"/>
            <color indexed="10"/>
            <rFont val="ＭＳ Ｐゴシック"/>
            <family val="3"/>
            <charset val="128"/>
          </rPr>
          <t>「09.55」</t>
        </r>
        <r>
          <rPr>
            <sz val="8"/>
            <color indexed="81"/>
            <rFont val="ＭＳ Ｐゴシック"/>
            <family val="3"/>
            <charset val="128"/>
          </rPr>
          <t>のように0を加えてください。</t>
        </r>
      </text>
    </comment>
    <comment ref="T56" authorId="0" shapeId="0">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List>
</comments>
</file>

<file path=xl/comments3.xml><?xml version="1.0" encoding="utf-8"?>
<comments xmlns="http://schemas.openxmlformats.org/spreadsheetml/2006/main">
  <authors>
    <author>kitamura hiromi</author>
  </authors>
  <commentList>
    <comment ref="B1" authorId="0" shapeId="0">
      <text>
        <r>
          <rPr>
            <b/>
            <sz val="16"/>
            <color indexed="81"/>
            <rFont val="ＭＳ Ｐゴシック"/>
            <family val="3"/>
            <charset val="128"/>
          </rPr>
          <t>このシートは書き込む必要がありません。</t>
        </r>
        <r>
          <rPr>
            <b/>
            <sz val="9"/>
            <color indexed="81"/>
            <rFont val="ＭＳ Ｐゴシック"/>
            <family val="3"/>
            <charset val="128"/>
          </rPr>
          <t xml:space="preserve">
</t>
        </r>
      </text>
    </comment>
  </commentList>
</comments>
</file>

<file path=xl/sharedStrings.xml><?xml version="1.0" encoding="utf-8"?>
<sst xmlns="http://schemas.openxmlformats.org/spreadsheetml/2006/main" count="967" uniqueCount="367">
  <si>
    <t>１００Ｍ</t>
  </si>
  <si>
    <t>２００Ｍ</t>
  </si>
  <si>
    <t>８００Ｍ</t>
  </si>
  <si>
    <t>１５００Ｍ</t>
  </si>
  <si>
    <t>１００ＭＨ</t>
  </si>
  <si>
    <t>※参加料は自動計算されます。</t>
  </si>
  <si>
    <t>中体連名</t>
    <rPh sb="0" eb="3">
      <t>チュウタイレン</t>
    </rPh>
    <rPh sb="3" eb="4">
      <t>メイ</t>
    </rPh>
    <phoneticPr fontId="2"/>
  </si>
  <si>
    <t>北空知</t>
    <rPh sb="0" eb="1">
      <t>キタ</t>
    </rPh>
    <rPh sb="1" eb="3">
      <t>ソラチ</t>
    </rPh>
    <phoneticPr fontId="2"/>
  </si>
  <si>
    <t>中体連</t>
    <rPh sb="0" eb="3">
      <t>チュウタイレン</t>
    </rPh>
    <phoneticPr fontId="2"/>
  </si>
  <si>
    <t>地区中体連専門
委員長　氏名印</t>
    <rPh sb="0" eb="2">
      <t>チク</t>
    </rPh>
    <rPh sb="2" eb="5">
      <t>チュウタイレン</t>
    </rPh>
    <rPh sb="5" eb="7">
      <t>センモン</t>
    </rPh>
    <rPh sb="8" eb="11">
      <t>イインチョウ</t>
    </rPh>
    <rPh sb="12" eb="14">
      <t>シメイ</t>
    </rPh>
    <rPh sb="14" eb="15">
      <t>イン</t>
    </rPh>
    <phoneticPr fontId="2"/>
  </si>
  <si>
    <t>学校名</t>
    <rPh sb="0" eb="2">
      <t>ガッコウ</t>
    </rPh>
    <rPh sb="2" eb="3">
      <t>メイ</t>
    </rPh>
    <phoneticPr fontId="2"/>
  </si>
  <si>
    <t>士別</t>
    <rPh sb="0" eb="2">
      <t>シベツ</t>
    </rPh>
    <phoneticPr fontId="2"/>
  </si>
  <si>
    <t>中学校</t>
    <rPh sb="0" eb="3">
      <t>チュウガッコウ</t>
    </rPh>
    <phoneticPr fontId="2"/>
  </si>
  <si>
    <t>参　　加　　資　　格</t>
    <rPh sb="0" eb="1">
      <t>サン</t>
    </rPh>
    <rPh sb="3" eb="4">
      <t>カ</t>
    </rPh>
    <rPh sb="6" eb="7">
      <t>シ</t>
    </rPh>
    <rPh sb="9" eb="10">
      <t>カク</t>
    </rPh>
    <phoneticPr fontId="2"/>
  </si>
  <si>
    <t>申込種目</t>
    <rPh sb="0" eb="2">
      <t>モウシコミ</t>
    </rPh>
    <rPh sb="2" eb="4">
      <t>シュモク</t>
    </rPh>
    <phoneticPr fontId="2"/>
  </si>
  <si>
    <t>４００MR</t>
    <phoneticPr fontId="2"/>
  </si>
  <si>
    <t>資格</t>
    <rPh sb="0" eb="2">
      <t>シカク</t>
    </rPh>
    <phoneticPr fontId="2"/>
  </si>
  <si>
    <t>最高記録</t>
    <rPh sb="0" eb="2">
      <t>サイコウ</t>
    </rPh>
    <rPh sb="2" eb="4">
      <t>キロク</t>
    </rPh>
    <phoneticPr fontId="2"/>
  </si>
  <si>
    <t>風</t>
    <rPh sb="0" eb="1">
      <t>カゼ</t>
    </rPh>
    <phoneticPr fontId="2"/>
  </si>
  <si>
    <t>ﾗｳﾝﾄﾞ</t>
    <phoneticPr fontId="2"/>
  </si>
  <si>
    <t xml:space="preserve">
最高記録</t>
    <rPh sb="1" eb="3">
      <t>サイコウ</t>
    </rPh>
    <rPh sb="3" eb="5">
      <t>キロク</t>
    </rPh>
    <phoneticPr fontId="2"/>
  </si>
  <si>
    <t>小</t>
    <rPh sb="0" eb="1">
      <t>ショウ</t>
    </rPh>
    <phoneticPr fontId="2"/>
  </si>
  <si>
    <t>大</t>
    <rPh sb="0" eb="1">
      <t>ダイ</t>
    </rPh>
    <phoneticPr fontId="2"/>
  </si>
  <si>
    <t>中学男子</t>
    <rPh sb="0" eb="2">
      <t>チュウガク</t>
    </rPh>
    <rPh sb="2" eb="4">
      <t>ダンシ</t>
    </rPh>
    <phoneticPr fontId="2"/>
  </si>
  <si>
    <t>中学女子</t>
    <rPh sb="0" eb="2">
      <t>チュウガク</t>
    </rPh>
    <rPh sb="2" eb="4">
      <t>ジョシ</t>
    </rPh>
    <phoneticPr fontId="2"/>
  </si>
  <si>
    <t>種目人数</t>
    <rPh sb="0" eb="2">
      <t>シュモク</t>
    </rPh>
    <rPh sb="2" eb="4">
      <t>ニンズウ</t>
    </rPh>
    <phoneticPr fontId="2"/>
  </si>
  <si>
    <t>走幅跳</t>
    <rPh sb="0" eb="1">
      <t>ハシ</t>
    </rPh>
    <rPh sb="1" eb="3">
      <t>ハバト</t>
    </rPh>
    <phoneticPr fontId="2"/>
  </si>
  <si>
    <t>標準</t>
    <rPh sb="0" eb="2">
      <t>ヒョウジュン</t>
    </rPh>
    <phoneticPr fontId="2"/>
  </si>
  <si>
    <t>予選</t>
    <rPh sb="0" eb="2">
      <t>ヨセン</t>
    </rPh>
    <phoneticPr fontId="2"/>
  </si>
  <si>
    <t>準決</t>
    <rPh sb="0" eb="1">
      <t>ジュン</t>
    </rPh>
    <rPh sb="1" eb="2">
      <t>ケツ</t>
    </rPh>
    <phoneticPr fontId="2"/>
  </si>
  <si>
    <t>１位</t>
    <rPh sb="1" eb="2">
      <t>イ</t>
    </rPh>
    <phoneticPr fontId="2"/>
  </si>
  <si>
    <t>決勝</t>
    <rPh sb="0" eb="2">
      <t>ケッショウ</t>
    </rPh>
    <phoneticPr fontId="2"/>
  </si>
  <si>
    <t>札幌</t>
    <rPh sb="0" eb="2">
      <t>サッポロ</t>
    </rPh>
    <phoneticPr fontId="2"/>
  </si>
  <si>
    <t>１００Ｍ</t>
    <phoneticPr fontId="2"/>
  </si>
  <si>
    <t>○</t>
    <phoneticPr fontId="2"/>
  </si>
  <si>
    <t>石狩</t>
    <rPh sb="0" eb="2">
      <t>イシカリ</t>
    </rPh>
    <phoneticPr fontId="2"/>
  </si>
  <si>
    <t>２００Ｍ</t>
    <phoneticPr fontId="2"/>
  </si>
  <si>
    <t>小樽</t>
    <rPh sb="0" eb="2">
      <t>オタル</t>
    </rPh>
    <phoneticPr fontId="2"/>
  </si>
  <si>
    <t>後志</t>
    <rPh sb="0" eb="2">
      <t>シリベシ</t>
    </rPh>
    <phoneticPr fontId="2"/>
  </si>
  <si>
    <t>砲丸投</t>
    <rPh sb="0" eb="3">
      <t>ホウガンナ</t>
    </rPh>
    <phoneticPr fontId="2"/>
  </si>
  <si>
    <t>留萌</t>
    <rPh sb="0" eb="2">
      <t>ルモイ</t>
    </rPh>
    <phoneticPr fontId="2"/>
  </si>
  <si>
    <t>１５００Ｍ</t>
    <phoneticPr fontId="2"/>
  </si>
  <si>
    <t>宗谷</t>
    <rPh sb="0" eb="2">
      <t>ソウヤ</t>
    </rPh>
    <phoneticPr fontId="2"/>
  </si>
  <si>
    <t>３０００Ｍ</t>
    <phoneticPr fontId="2"/>
  </si>
  <si>
    <t>走高跳</t>
    <rPh sb="0" eb="1">
      <t>ハシ</t>
    </rPh>
    <rPh sb="1" eb="3">
      <t>タカト</t>
    </rPh>
    <phoneticPr fontId="2"/>
  </si>
  <si>
    <t>旭川</t>
    <rPh sb="0" eb="2">
      <t>アサヒカワ</t>
    </rPh>
    <phoneticPr fontId="2"/>
  </si>
  <si>
    <t>上川中央</t>
    <rPh sb="0" eb="2">
      <t>カミカワ</t>
    </rPh>
    <rPh sb="2" eb="4">
      <t>チュウオウ</t>
    </rPh>
    <phoneticPr fontId="2"/>
  </si>
  <si>
    <t>富良野</t>
    <rPh sb="0" eb="3">
      <t>フラノ</t>
    </rPh>
    <phoneticPr fontId="2"/>
  </si>
  <si>
    <t>棒高跳</t>
    <rPh sb="0" eb="3">
      <t>ボウタカト</t>
    </rPh>
    <phoneticPr fontId="2"/>
  </si>
  <si>
    <t>四種競技</t>
    <rPh sb="0" eb="1">
      <t>ヨン</t>
    </rPh>
    <rPh sb="1" eb="2">
      <t>シュ</t>
    </rPh>
    <rPh sb="2" eb="4">
      <t>キョウギ</t>
    </rPh>
    <phoneticPr fontId="2"/>
  </si>
  <si>
    <t>名寄</t>
    <rPh sb="0" eb="2">
      <t>ナヨロ</t>
    </rPh>
    <phoneticPr fontId="2"/>
  </si>
  <si>
    <t>函館</t>
    <rPh sb="0" eb="2">
      <t>ハコダテ</t>
    </rPh>
    <phoneticPr fontId="2"/>
  </si>
  <si>
    <t>四種競技</t>
    <rPh sb="0" eb="2">
      <t>ヨンシュ</t>
    </rPh>
    <rPh sb="2" eb="4">
      <t>キョウギ</t>
    </rPh>
    <phoneticPr fontId="2"/>
  </si>
  <si>
    <t>渡島</t>
    <rPh sb="0" eb="2">
      <t>オシマ</t>
    </rPh>
    <phoneticPr fontId="2"/>
  </si>
  <si>
    <t>檜山</t>
    <rPh sb="0" eb="2">
      <t>ヒヤマ</t>
    </rPh>
    <phoneticPr fontId="2"/>
  </si>
  <si>
    <t>南空知</t>
    <rPh sb="0" eb="1">
      <t>ミナミ</t>
    </rPh>
    <rPh sb="1" eb="3">
      <t>ソラチ</t>
    </rPh>
    <phoneticPr fontId="2"/>
  </si>
  <si>
    <t>中空知</t>
    <rPh sb="0" eb="1">
      <t>ナカ</t>
    </rPh>
    <rPh sb="1" eb="3">
      <t>ソラチ</t>
    </rPh>
    <phoneticPr fontId="2"/>
  </si>
  <si>
    <t>日高</t>
    <rPh sb="0" eb="2">
      <t>ヒダカ</t>
    </rPh>
    <phoneticPr fontId="2"/>
  </si>
  <si>
    <t>室蘭</t>
    <rPh sb="0" eb="2">
      <t>ムロラン</t>
    </rPh>
    <phoneticPr fontId="2"/>
  </si>
  <si>
    <t>苫小牧</t>
    <rPh sb="0" eb="3">
      <t>トマコマイ</t>
    </rPh>
    <phoneticPr fontId="2"/>
  </si>
  <si>
    <t>胆振西部</t>
    <rPh sb="0" eb="2">
      <t>イブリ</t>
    </rPh>
    <rPh sb="2" eb="4">
      <t>セイブ</t>
    </rPh>
    <phoneticPr fontId="2"/>
  </si>
  <si>
    <t>胆振東部</t>
    <rPh sb="0" eb="2">
      <t>イブリ</t>
    </rPh>
    <rPh sb="2" eb="4">
      <t>トウブ</t>
    </rPh>
    <phoneticPr fontId="2"/>
  </si>
  <si>
    <t>全十勝</t>
    <rPh sb="0" eb="1">
      <t>ゼン</t>
    </rPh>
    <rPh sb="1" eb="3">
      <t>トカチ</t>
    </rPh>
    <phoneticPr fontId="2"/>
  </si>
  <si>
    <t>釧路</t>
    <rPh sb="0" eb="2">
      <t>クシロ</t>
    </rPh>
    <phoneticPr fontId="2"/>
  </si>
  <si>
    <t>根室</t>
    <rPh sb="0" eb="2">
      <t>ネムロ</t>
    </rPh>
    <phoneticPr fontId="2"/>
  </si>
  <si>
    <t>網走</t>
    <rPh sb="0" eb="2">
      <t>アバシリ</t>
    </rPh>
    <phoneticPr fontId="2"/>
  </si>
  <si>
    <t>参加中学校長出場承認承諾書</t>
    <rPh sb="0" eb="2">
      <t>サンカ</t>
    </rPh>
    <rPh sb="2" eb="5">
      <t>チュウガッコウ</t>
    </rPh>
    <rPh sb="5" eb="6">
      <t>チョウ</t>
    </rPh>
    <rPh sb="6" eb="8">
      <t>シュツジョウ</t>
    </rPh>
    <rPh sb="8" eb="10">
      <t>ショウニン</t>
    </rPh>
    <rPh sb="10" eb="13">
      <t>ショウダクショ</t>
    </rPh>
    <phoneticPr fontId="2"/>
  </si>
  <si>
    <t>中学校長</t>
    <rPh sb="0" eb="3">
      <t>チュウガッコウ</t>
    </rPh>
    <rPh sb="3" eb="4">
      <t>チョウ</t>
    </rPh>
    <phoneticPr fontId="2"/>
  </si>
  <si>
    <t>参加料計算欄</t>
    <rPh sb="0" eb="2">
      <t>サンカ</t>
    </rPh>
    <rPh sb="2" eb="3">
      <t>リョウ</t>
    </rPh>
    <rPh sb="3" eb="5">
      <t>ケイサン</t>
    </rPh>
    <rPh sb="5" eb="6">
      <t>ラン</t>
    </rPh>
    <phoneticPr fontId="2"/>
  </si>
  <si>
    <t>参加料</t>
    <rPh sb="0" eb="2">
      <t>サンカ</t>
    </rPh>
    <rPh sb="2" eb="3">
      <t>リョウ</t>
    </rPh>
    <phoneticPr fontId="2"/>
  </si>
  <si>
    <t>Noｶｰﾄﾞ代</t>
    <rPh sb="6" eb="7">
      <t>ダイ</t>
    </rPh>
    <phoneticPr fontId="2"/>
  </si>
  <si>
    <t>計</t>
    <rPh sb="0" eb="1">
      <t>ケイ</t>
    </rPh>
    <phoneticPr fontId="2"/>
  </si>
  <si>
    <t>人数</t>
    <rPh sb="0" eb="2">
      <t>ニンズウ</t>
    </rPh>
    <phoneticPr fontId="2"/>
  </si>
  <si>
    <t>小計</t>
    <rPh sb="0" eb="2">
      <t>ショウケイ</t>
    </rPh>
    <phoneticPr fontId="2"/>
  </si>
  <si>
    <t>地区中体連会長出場承認承諾書</t>
    <rPh sb="0" eb="2">
      <t>チク</t>
    </rPh>
    <rPh sb="2" eb="5">
      <t>チュウタイレン</t>
    </rPh>
    <rPh sb="5" eb="7">
      <t>カイチョウ</t>
    </rPh>
    <rPh sb="7" eb="9">
      <t>シュツジョウ</t>
    </rPh>
    <rPh sb="9" eb="11">
      <t>ショウニン</t>
    </rPh>
    <rPh sb="11" eb="14">
      <t>ショウダクショ</t>
    </rPh>
    <phoneticPr fontId="2"/>
  </si>
  <si>
    <t>１種目参加</t>
    <rPh sb="1" eb="3">
      <t>シュモク</t>
    </rPh>
    <rPh sb="3" eb="5">
      <t>サンカ</t>
    </rPh>
    <phoneticPr fontId="2"/>
  </si>
  <si>
    <t>２種目参加</t>
    <rPh sb="1" eb="3">
      <t>シュモク</t>
    </rPh>
    <rPh sb="3" eb="5">
      <t>サンカ</t>
    </rPh>
    <phoneticPr fontId="2"/>
  </si>
  <si>
    <t>リレーのみ参加</t>
    <rPh sb="5" eb="7">
      <t>サンカ</t>
    </rPh>
    <phoneticPr fontId="2"/>
  </si>
  <si>
    <t>リレー参加</t>
    <rPh sb="3" eb="5">
      <t>サンカ</t>
    </rPh>
    <phoneticPr fontId="2"/>
  </si>
  <si>
    <t>中体連会長</t>
    <rPh sb="0" eb="3">
      <t>チュウタイレン</t>
    </rPh>
    <rPh sb="3" eb="5">
      <t>カイチョウ</t>
    </rPh>
    <phoneticPr fontId="2"/>
  </si>
  <si>
    <t>合計</t>
    <rPh sb="0" eb="2">
      <t>ゴウケイ</t>
    </rPh>
    <phoneticPr fontId="2"/>
  </si>
  <si>
    <t>・</t>
  </si>
  <si>
    <t>最高記録予備計算欄</t>
    <rPh sb="0" eb="2">
      <t>サイコウ</t>
    </rPh>
    <rPh sb="2" eb="4">
      <t>キロク</t>
    </rPh>
    <rPh sb="4" eb="6">
      <t>ヨビ</t>
    </rPh>
    <rPh sb="6" eb="8">
      <t>ケイサン</t>
    </rPh>
    <rPh sb="8" eb="9">
      <t>ラン</t>
    </rPh>
    <phoneticPr fontId="2"/>
  </si>
  <si>
    <t>４×１００ＭR 参加資格</t>
    <rPh sb="8" eb="10">
      <t>サンカ</t>
    </rPh>
    <rPh sb="10" eb="12">
      <t>シカク</t>
    </rPh>
    <phoneticPr fontId="2"/>
  </si>
  <si>
    <t>≪ 女 子 ≫</t>
    <rPh sb="2" eb="3">
      <t>オンナ</t>
    </rPh>
    <rPh sb="4" eb="5">
      <t>コ</t>
    </rPh>
    <phoneticPr fontId="2"/>
  </si>
  <si>
    <t>No.</t>
    <phoneticPr fontId="2"/>
  </si>
  <si>
    <t>・</t>
    <phoneticPr fontId="2"/>
  </si>
  <si>
    <t>４００Ｍ</t>
    <phoneticPr fontId="2"/>
  </si>
  <si>
    <t>８００Ｍ</t>
    <phoneticPr fontId="2"/>
  </si>
  <si>
    <t>１１０ＭＨ</t>
    <phoneticPr fontId="2"/>
  </si>
  <si>
    <t>≪ 男 子 ≫</t>
    <rPh sb="2" eb="3">
      <t>オトコ</t>
    </rPh>
    <rPh sb="4" eb="5">
      <t>コ</t>
    </rPh>
    <phoneticPr fontId="2"/>
  </si>
  <si>
    <t>No.</t>
    <phoneticPr fontId="2"/>
  </si>
  <si>
    <t>４００MR</t>
    <phoneticPr fontId="2"/>
  </si>
  <si>
    <t>ﾗｳﾝﾄﾞ</t>
    <phoneticPr fontId="2"/>
  </si>
  <si>
    <t>ﾗｳﾝﾄﾞ</t>
    <phoneticPr fontId="2"/>
  </si>
  <si>
    <t>・</t>
    <phoneticPr fontId="2"/>
  </si>
  <si>
    <t>１００Ｍ</t>
    <phoneticPr fontId="2"/>
  </si>
  <si>
    <t>○</t>
    <phoneticPr fontId="2"/>
  </si>
  <si>
    <t>２００Ｍ</t>
    <phoneticPr fontId="2"/>
  </si>
  <si>
    <t>４００Ｍ</t>
    <phoneticPr fontId="2"/>
  </si>
  <si>
    <t>８００Ｍ</t>
    <phoneticPr fontId="2"/>
  </si>
  <si>
    <t>１５００Ｍ</t>
    <phoneticPr fontId="2"/>
  </si>
  <si>
    <t>３０００Ｍ</t>
    <phoneticPr fontId="2"/>
  </si>
  <si>
    <t>１１０ＭＨ</t>
    <phoneticPr fontId="2"/>
  </si>
  <si>
    <t>ﾗｳﾝﾄﾞ</t>
    <phoneticPr fontId="2"/>
  </si>
  <si>
    <t>教諭</t>
    <rPh sb="0" eb="2">
      <t>キョウユ</t>
    </rPh>
    <phoneticPr fontId="2"/>
  </si>
  <si>
    <t>監督　職種・氏名印</t>
    <rPh sb="0" eb="2">
      <t>カントク</t>
    </rPh>
    <rPh sb="3" eb="5">
      <t>ショクシュ</t>
    </rPh>
    <rPh sb="6" eb="8">
      <t>シメイ</t>
    </rPh>
    <rPh sb="8" eb="9">
      <t>イン</t>
    </rPh>
    <phoneticPr fontId="2"/>
  </si>
  <si>
    <t>校長</t>
    <rPh sb="0" eb="2">
      <t>コウチョウ</t>
    </rPh>
    <phoneticPr fontId="2"/>
  </si>
  <si>
    <t>教頭</t>
    <rPh sb="0" eb="2">
      <t>キョウトウ</t>
    </rPh>
    <phoneticPr fontId="2"/>
  </si>
  <si>
    <t>養教</t>
    <rPh sb="0" eb="1">
      <t>オサム</t>
    </rPh>
    <rPh sb="1" eb="2">
      <t>キョウ</t>
    </rPh>
    <phoneticPr fontId="2"/>
  </si>
  <si>
    <t>その他</t>
    <rPh sb="2" eb="3">
      <t>ホカ</t>
    </rPh>
    <phoneticPr fontId="2"/>
  </si>
  <si>
    <t>市町村</t>
    <rPh sb="0" eb="3">
      <t>シチョウソン</t>
    </rPh>
    <phoneticPr fontId="2"/>
  </si>
  <si>
    <t>監督名</t>
    <rPh sb="0" eb="2">
      <t>カントク</t>
    </rPh>
    <rPh sb="2" eb="3">
      <t>メイ</t>
    </rPh>
    <phoneticPr fontId="2"/>
  </si>
  <si>
    <t>参加人数</t>
    <rPh sb="0" eb="2">
      <t>サンカ</t>
    </rPh>
    <rPh sb="2" eb="4">
      <t>ニンズウ</t>
    </rPh>
    <phoneticPr fontId="2"/>
  </si>
  <si>
    <t>男</t>
    <rPh sb="0" eb="1">
      <t>オトコ</t>
    </rPh>
    <phoneticPr fontId="2"/>
  </si>
  <si>
    <t>女</t>
    <rPh sb="0" eb="1">
      <t>オンナ</t>
    </rPh>
    <phoneticPr fontId="2"/>
  </si>
  <si>
    <t>リレー</t>
    <phoneticPr fontId="2"/>
  </si>
  <si>
    <t>※資格は，標準記録突破を第1条件として記入のこと。通信大会，地区大会での最高記録とラウンドを記入すること。</t>
    <rPh sb="1" eb="3">
      <t>シカク</t>
    </rPh>
    <rPh sb="19" eb="21">
      <t>キニュウ</t>
    </rPh>
    <phoneticPr fontId="2"/>
  </si>
  <si>
    <t>参加学校別一覧</t>
    <rPh sb="0" eb="2">
      <t>サンカ</t>
    </rPh>
    <rPh sb="2" eb="4">
      <t>ガッコウ</t>
    </rPh>
    <rPh sb="4" eb="5">
      <t>ベツ</t>
    </rPh>
    <rPh sb="5" eb="7">
      <t>イチラン</t>
    </rPh>
    <phoneticPr fontId="2"/>
  </si>
  <si>
    <t>NC代</t>
    <rPh sb="2" eb="3">
      <t>ダイ</t>
    </rPh>
    <phoneticPr fontId="2"/>
  </si>
  <si>
    <t>１種目</t>
    <rPh sb="1" eb="3">
      <t>シュモク</t>
    </rPh>
    <phoneticPr fontId="2"/>
  </si>
  <si>
    <t>２種目</t>
    <rPh sb="1" eb="3">
      <t>シュモク</t>
    </rPh>
    <phoneticPr fontId="2"/>
  </si>
  <si>
    <t>リレーのみ</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</si>
  <si>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</si>
  <si>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</si>
  <si>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</si>
  <si>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</si>
  <si>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中学校名</t>
    <rPh sb="0" eb="3">
      <t>チュウガッコウ</t>
    </rPh>
    <rPh sb="3" eb="4">
      <t>メイ</t>
    </rPh>
    <phoneticPr fontId="2"/>
  </si>
  <si>
    <t>円</t>
    <rPh sb="0" eb="1">
      <t>エン</t>
    </rPh>
    <phoneticPr fontId="2"/>
  </si>
  <si>
    <t>合　　計　　金　　額</t>
    <rPh sb="0" eb="1">
      <t>ゴウ</t>
    </rPh>
    <rPh sb="3" eb="4">
      <t>ケイ</t>
    </rPh>
    <rPh sb="6" eb="7">
      <t>カネ</t>
    </rPh>
    <rPh sb="9" eb="10">
      <t>ガク</t>
    </rPh>
    <phoneticPr fontId="2"/>
  </si>
  <si>
    <t>※　大会会場受付でお支払いください。</t>
    <rPh sb="2" eb="4">
      <t>タイカイ</t>
    </rPh>
    <rPh sb="4" eb="6">
      <t>カイジョウ</t>
    </rPh>
    <rPh sb="6" eb="8">
      <t>ウケツケ</t>
    </rPh>
    <rPh sb="10" eb="12">
      <t>シハラ</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</si>
  <si>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</si>
  <si>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</si>
  <si>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</si>
  <si>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印</t>
    <rPh sb="0" eb="1">
      <t>イン</t>
    </rPh>
    <phoneticPr fontId="2"/>
  </si>
  <si>
    <t>様</t>
    <rPh sb="0" eb="1">
      <t>サマ</t>
    </rPh>
    <phoneticPr fontId="2"/>
  </si>
  <si>
    <t>　◎　プログラムは，参加選手分のみ各学校にお配りしますが，監督分は別購入となります。</t>
    <rPh sb="10" eb="12">
      <t>サンカ</t>
    </rPh>
    <rPh sb="12" eb="14">
      <t>センシュ</t>
    </rPh>
    <rPh sb="14" eb="15">
      <t>ブン</t>
    </rPh>
    <rPh sb="17" eb="20">
      <t>カクガッコウ</t>
    </rPh>
    <rPh sb="22" eb="23">
      <t>クバ</t>
    </rPh>
    <rPh sb="29" eb="31">
      <t>カントク</t>
    </rPh>
    <rPh sb="31" eb="32">
      <t>ブン</t>
    </rPh>
    <rPh sb="33" eb="34">
      <t>ベツ</t>
    </rPh>
    <rPh sb="34" eb="36">
      <t>コウニュウ</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</si>
  <si>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</si>
  <si>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　◎　申込書は各学校で必ず控えをおとりください。</t>
    <rPh sb="3" eb="6">
      <t>モウシコミショ</t>
    </rPh>
    <rPh sb="7" eb="10">
      <t>カクガッコウ</t>
    </rPh>
    <rPh sb="11" eb="12">
      <t>カナラ</t>
    </rPh>
    <rPh sb="13" eb="14">
      <t>ヒカ</t>
    </rPh>
    <phoneticPr fontId="2"/>
  </si>
  <si>
    <t>　申込書は，大会参加申込時に同封するか，下記あてに送付してください。</t>
    <rPh sb="1" eb="4">
      <t>モウシコミショ</t>
    </rPh>
    <rPh sb="6" eb="8">
      <t>タイカイ</t>
    </rPh>
    <rPh sb="8" eb="10">
      <t>サンカ</t>
    </rPh>
    <rPh sb="10" eb="12">
      <t>モウシコミ</t>
    </rPh>
    <rPh sb="12" eb="13">
      <t>ジ</t>
    </rPh>
    <rPh sb="14" eb="16">
      <t>ドウフウ</t>
    </rPh>
    <rPh sb="20" eb="22">
      <t>カキ</t>
    </rPh>
    <rPh sb="25" eb="27">
      <t>ソウフ</t>
    </rPh>
    <phoneticPr fontId="2"/>
  </si>
  <si>
    <t xml:space="preserve"> ランキング表冊数　（１冊５００円）　</t>
    <rPh sb="6" eb="7">
      <t>ヒョウ</t>
    </rPh>
    <rPh sb="7" eb="9">
      <t>サッスウ</t>
    </rPh>
    <rPh sb="12" eb="13">
      <t>サツ</t>
    </rPh>
    <rPh sb="16" eb="17">
      <t>エン</t>
    </rPh>
    <phoneticPr fontId="2"/>
  </si>
  <si>
    <t>〒</t>
    <phoneticPr fontId="2"/>
  </si>
  <si>
    <t>参加料・人数など</t>
    <rPh sb="0" eb="2">
      <t>サンカ</t>
    </rPh>
    <rPh sb="2" eb="3">
      <t>リョウ</t>
    </rPh>
    <rPh sb="4" eb="6">
      <t>ニンズウ</t>
    </rPh>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</si>
  <si>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</si>
  <si>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</si>
  <si>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</si>
  <si>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</si>
  <si>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</si>
  <si>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</si>
  <si>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</si>
  <si>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</si>
  <si>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</si>
  <si>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</si>
  <si>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</si>
  <si>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t>監督緊急連絡先（携帯番号）</t>
    <rPh sb="0" eb="2">
      <t>カントク</t>
    </rPh>
    <rPh sb="2" eb="4">
      <t>キンキュウ</t>
    </rPh>
    <rPh sb="4" eb="7">
      <t>レンラクサキ</t>
    </rPh>
    <rPh sb="8" eb="10">
      <t>ケイタイ</t>
    </rPh>
    <rPh sb="10" eb="12">
      <t>バンゴウ</t>
    </rPh>
    <phoneticPr fontId="2"/>
  </si>
  <si>
    <t>種目参加</t>
    <rPh sb="0" eb="2">
      <t>シュモク</t>
    </rPh>
    <rPh sb="2" eb="4">
      <t>サンカ</t>
    </rPh>
    <phoneticPr fontId="2"/>
  </si>
  <si>
    <t>　◎　いずれも当日販売しますが，数に限りがありますので事前申し込みをお勧めします。</t>
    <rPh sb="7" eb="9">
      <t>トウジツ</t>
    </rPh>
    <rPh sb="9" eb="11">
      <t>ハンバイ</t>
    </rPh>
    <rPh sb="16" eb="17">
      <t>カズ</t>
    </rPh>
    <rPh sb="18" eb="19">
      <t>カギ</t>
    </rPh>
    <rPh sb="27" eb="29">
      <t>ジゼン</t>
    </rPh>
    <rPh sb="29" eb="30">
      <t>モウ</t>
    </rPh>
    <rPh sb="31" eb="32">
      <t>コ</t>
    </rPh>
    <rPh sb="35" eb="36">
      <t>スス</t>
    </rPh>
    <phoneticPr fontId="2"/>
  </si>
  <si>
    <t>　事前申し込み期日　</t>
    <rPh sb="1" eb="3">
      <t>ジゼン</t>
    </rPh>
    <rPh sb="3" eb="4">
      <t>モウ</t>
    </rPh>
    <rPh sb="5" eb="6">
      <t>コ</t>
    </rPh>
    <rPh sb="7" eb="9">
      <t>キジツ</t>
    </rPh>
    <phoneticPr fontId="2"/>
  </si>
  <si>
    <t xml:space="preserve"> プログラム購入冊数　（１冊１,０００円）</t>
    <rPh sb="6" eb="8">
      <t>コウニュウ</t>
    </rPh>
    <rPh sb="8" eb="10">
      <t>サッスウ</t>
    </rPh>
    <rPh sb="13" eb="14">
      <t>サツ</t>
    </rPh>
    <rPh sb="19" eb="20">
      <t>エン</t>
    </rPh>
    <phoneticPr fontId="2"/>
  </si>
  <si>
    <t xml:space="preserve"> 記録集購入冊数(１冊１,２００円 送料含む）</t>
    <rPh sb="1" eb="3">
      <t>キロク</t>
    </rPh>
    <rPh sb="3" eb="4">
      <t>シュウ</t>
    </rPh>
    <rPh sb="4" eb="6">
      <t>コウニュウ</t>
    </rPh>
    <rPh sb="6" eb="8">
      <t>サッスウ</t>
    </rPh>
    <rPh sb="10" eb="11">
      <t>サツ</t>
    </rPh>
    <rPh sb="16" eb="17">
      <t>エン</t>
    </rPh>
    <rPh sb="18" eb="20">
      <t>ソウリョウ</t>
    </rPh>
    <rPh sb="20" eb="21">
      <t>フク</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</si>
  <si>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</si>
  <si>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</si>
  <si>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</si>
  <si>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</si>
  <si>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ﾌﾘｶﾞﾅ
姓</t>
    <rPh sb="6" eb="7">
      <t>セイ</t>
    </rPh>
    <phoneticPr fontId="2"/>
  </si>
  <si>
    <t>ﾌﾘｶﾞﾅ
名</t>
    <phoneticPr fontId="2"/>
  </si>
  <si>
    <t>所属</t>
  </si>
  <si>
    <t>氏名</t>
  </si>
  <si>
    <t>ｶﾞｯｺｳﾒｲ
ﾌﾘｶﾞﾅ</t>
    <phoneticPr fontId="2"/>
  </si>
  <si>
    <t>ﾁｭｳｶﾞｯｺｳ</t>
    <phoneticPr fontId="2"/>
  </si>
  <si>
    <t>連番</t>
    <phoneticPr fontId="2"/>
  </si>
  <si>
    <t>※ No</t>
    <phoneticPr fontId="2"/>
  </si>
  <si>
    <t>ﾌﾘｶﾞﾅ</t>
    <phoneticPr fontId="2"/>
  </si>
  <si>
    <t>学年</t>
    <rPh sb="0" eb="2">
      <t>ガクネン</t>
    </rPh>
    <phoneticPr fontId="2"/>
  </si>
  <si>
    <t>生年</t>
    <rPh sb="0" eb="2">
      <t>セイネン</t>
    </rPh>
    <phoneticPr fontId="2"/>
  </si>
  <si>
    <t>個人所属地</t>
    <rPh sb="0" eb="2">
      <t>コジン</t>
    </rPh>
    <rPh sb="2" eb="4">
      <t>ショゾク</t>
    </rPh>
    <rPh sb="4" eb="5">
      <t>チ</t>
    </rPh>
    <phoneticPr fontId="2"/>
  </si>
  <si>
    <t>参加種目1</t>
    <rPh sb="0" eb="2">
      <t>サンカ</t>
    </rPh>
    <rPh sb="2" eb="4">
      <t>シュモク</t>
    </rPh>
    <phoneticPr fontId="2"/>
  </si>
  <si>
    <t>競技ｺｰﾄﾞ</t>
    <rPh sb="0" eb="2">
      <t>キョウギ</t>
    </rPh>
    <phoneticPr fontId="2"/>
  </si>
  <si>
    <t>ベスト記録</t>
    <rPh sb="3" eb="5">
      <t>キロク</t>
    </rPh>
    <phoneticPr fontId="2"/>
  </si>
  <si>
    <t>参加種目2</t>
    <rPh sb="0" eb="2">
      <t>サンカ</t>
    </rPh>
    <rPh sb="2" eb="4">
      <t>シュモク</t>
    </rPh>
    <phoneticPr fontId="2"/>
  </si>
  <si>
    <t>参加種目4</t>
    <rPh sb="0" eb="2">
      <t>サンカ</t>
    </rPh>
    <rPh sb="2" eb="4">
      <t>シュモク</t>
    </rPh>
    <phoneticPr fontId="2"/>
  </si>
  <si>
    <t>ﾘﾚｰﾁｰﾑ</t>
    <phoneticPr fontId="2"/>
  </si>
  <si>
    <t>参加種目5</t>
    <rPh sb="0" eb="2">
      <t>サンカ</t>
    </rPh>
    <rPh sb="2" eb="4">
      <t>シュモク</t>
    </rPh>
    <phoneticPr fontId="2"/>
  </si>
  <si>
    <t>備考</t>
    <rPh sb="0" eb="2">
      <t>ビコウ</t>
    </rPh>
    <phoneticPr fontId="2"/>
  </si>
  <si>
    <t>生年(西暦)月日</t>
    <rPh sb="0" eb="2">
      <t>セイネン</t>
    </rPh>
    <rPh sb="3" eb="5">
      <t>セイレキ</t>
    </rPh>
    <rPh sb="6" eb="8">
      <t>ガッピ</t>
    </rPh>
    <phoneticPr fontId="2"/>
  </si>
  <si>
    <t>道南</t>
    <rPh sb="0" eb="2">
      <t>ドウナン</t>
    </rPh>
    <phoneticPr fontId="2"/>
  </si>
  <si>
    <t>小樽後志</t>
    <rPh sb="0" eb="2">
      <t>オタル</t>
    </rPh>
    <rPh sb="2" eb="4">
      <t>シリベシ</t>
    </rPh>
    <phoneticPr fontId="2"/>
  </si>
  <si>
    <t>室蘭</t>
    <rPh sb="0" eb="2">
      <t>ムロラン</t>
    </rPh>
    <phoneticPr fontId="2"/>
  </si>
  <si>
    <t>苫小牧</t>
    <rPh sb="0" eb="3">
      <t>トマコマイ</t>
    </rPh>
    <phoneticPr fontId="2"/>
  </si>
  <si>
    <t>札幌</t>
    <rPh sb="0" eb="2">
      <t>サッポロ</t>
    </rPh>
    <phoneticPr fontId="2"/>
  </si>
  <si>
    <t>道央</t>
    <rPh sb="0" eb="2">
      <t>ドウオウ</t>
    </rPh>
    <phoneticPr fontId="2"/>
  </si>
  <si>
    <t>空知</t>
    <rPh sb="0" eb="2">
      <t>ソラチ</t>
    </rPh>
    <phoneticPr fontId="2"/>
  </si>
  <si>
    <t>道北</t>
    <rPh sb="0" eb="2">
      <t>ドウホク</t>
    </rPh>
    <phoneticPr fontId="2"/>
  </si>
  <si>
    <t>十勝</t>
    <rPh sb="0" eb="2">
      <t>トカチ</t>
    </rPh>
    <phoneticPr fontId="2"/>
  </si>
  <si>
    <t>釧路</t>
    <rPh sb="0" eb="2">
      <t>クシロ</t>
    </rPh>
    <phoneticPr fontId="2"/>
  </si>
  <si>
    <t>ｵﾎｰﾂｸ</t>
    <phoneticPr fontId="2"/>
  </si>
  <si>
    <t>参加申込書(男・女)記入注意事項</t>
    <rPh sb="0" eb="2">
      <t>サンカ</t>
    </rPh>
    <rPh sb="2" eb="4">
      <t>モウシコミ</t>
    </rPh>
    <rPh sb="4" eb="5">
      <t>ショ</t>
    </rPh>
    <rPh sb="6" eb="7">
      <t>オトコ</t>
    </rPh>
    <rPh sb="8" eb="9">
      <t>オンナ</t>
    </rPh>
    <rPh sb="10" eb="12">
      <t>キニュウ</t>
    </rPh>
    <rPh sb="12" eb="14">
      <t>チュウイ</t>
    </rPh>
    <rPh sb="14" eb="16">
      <t>ジコウ</t>
    </rPh>
    <phoneticPr fontId="2"/>
  </si>
  <si>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</si>
  <si>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</si>
  <si>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（２）文字数は，制限しない。ただし，下記の例に従うこと。</t>
    <rPh sb="3" eb="6">
      <t>モジスウ</t>
    </rPh>
    <rPh sb="8" eb="10">
      <t>セイゲン</t>
    </rPh>
    <rPh sb="18" eb="20">
      <t>カキ</t>
    </rPh>
    <rPh sb="21" eb="22">
      <t>レイ</t>
    </rPh>
    <rPh sb="23" eb="24">
      <t>シタガ</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</si>
  <si>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</si>
  <si>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</si>
  <si>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</si>
  <si>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帯広市立南町中学校</t>
    <rPh sb="0" eb="3">
      <t>オビヒロシ</t>
    </rPh>
    <rPh sb="3" eb="4">
      <t>リツ</t>
    </rPh>
    <rPh sb="4" eb="5">
      <t>ミナミ</t>
    </rPh>
    <rPh sb="5" eb="6">
      <t>マチ</t>
    </rPh>
    <rPh sb="6" eb="9">
      <t>チュウガッコウ</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</si>
  <si>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</si>
  <si>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</si>
  <si>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</si>
  <si>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</si>
  <si>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</si>
  <si>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</si>
  <si>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</si>
  <si>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</si>
  <si>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</si>
  <si>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</si>
  <si>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</si>
  <si>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</si>
  <si>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</si>
  <si>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</si>
  <si>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札幌市立もみじ台南中学校</t>
    <rPh sb="0" eb="4">
      <t>サッポロシリツ</t>
    </rPh>
    <rPh sb="7" eb="8">
      <t>ダイ</t>
    </rPh>
    <rPh sb="8" eb="9">
      <t>ミナミ</t>
    </rPh>
    <rPh sb="9" eb="12">
      <t>チュウガッコウ</t>
    </rPh>
    <phoneticPr fontId="2"/>
  </si>
  <si>
    <t>札幌もみじ台南</t>
    <rPh sb="0" eb="2">
      <t>サッポロ</t>
    </rPh>
    <rPh sb="5" eb="6">
      <t>ダイ</t>
    </rPh>
    <rPh sb="6" eb="7">
      <t>ミナミ</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</si>
  <si>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</si>
  <si>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</si>
  <si>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</si>
  <si>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</si>
  <si>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</si>
  <si>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新ひだか町立静内中学校</t>
    <rPh sb="0" eb="1">
      <t>シン</t>
    </rPh>
    <rPh sb="4" eb="6">
      <t>チョウリツ</t>
    </rPh>
    <rPh sb="6" eb="8">
      <t>シズナイ</t>
    </rPh>
    <rPh sb="8" eb="11">
      <t>チュウガッコウ</t>
    </rPh>
    <phoneticPr fontId="2"/>
  </si>
  <si>
    <t>新ひだか静内</t>
    <rPh sb="0" eb="1">
      <t>シン</t>
    </rPh>
    <rPh sb="4" eb="6">
      <t>シズナイ</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</si>
  <si>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</si>
  <si>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</si>
  <si>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</si>
  <si>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追い風　　 +0.5 (0.5と入力すると+が表示される)</t>
    <rPh sb="0" eb="1">
      <t>オ</t>
    </rPh>
    <rPh sb="2" eb="3">
      <t>カゼ</t>
    </rPh>
    <rPh sb="16" eb="18">
      <t>ニュウリョク</t>
    </rPh>
    <rPh sb="23" eb="25">
      <t>ヒョウジ</t>
    </rPh>
    <phoneticPr fontId="2"/>
  </si>
  <si>
    <t>無風　　　　0.0  (0を入力すると0.0が表示される)</t>
    <rPh sb="0" eb="2">
      <t>ムフウ</t>
    </rPh>
    <rPh sb="14" eb="16">
      <t>ニュウリョク</t>
    </rPh>
    <rPh sb="23" eb="25">
      <t>ヒョウジ</t>
    </rPh>
    <phoneticPr fontId="2"/>
  </si>
  <si>
    <t>保存・印刷</t>
    <rPh sb="0" eb="2">
      <t>ホゾン</t>
    </rPh>
    <rPh sb="3" eb="5">
      <t>インサツ</t>
    </rPh>
    <phoneticPr fontId="2"/>
  </si>
  <si>
    <t>（デジタルデータの提出方法は，各地区専門委員長の指示に従うこと）</t>
    <rPh sb="9" eb="11">
      <t>テイシュツ</t>
    </rPh>
    <rPh sb="11" eb="13">
      <t>ホウホウ</t>
    </rPh>
    <rPh sb="15" eb="18">
      <t>カクチク</t>
    </rPh>
    <rPh sb="18" eb="23">
      <t>センモンイインチョウ</t>
    </rPh>
    <rPh sb="24" eb="26">
      <t>シジ</t>
    </rPh>
    <rPh sb="27" eb="28">
      <t>シタガ</t>
    </rPh>
    <phoneticPr fontId="2"/>
  </si>
  <si>
    <t>地区陸上競技専門委員長へのお願い≫</t>
    <rPh sb="0" eb="2">
      <t>チク</t>
    </rPh>
    <rPh sb="2" eb="4">
      <t>リクジョウ</t>
    </rPh>
    <rPh sb="4" eb="6">
      <t>キョウギ</t>
    </rPh>
    <rPh sb="6" eb="11">
      <t>センモンイインチョウ</t>
    </rPh>
    <rPh sb="14" eb="15">
      <t>ネガ</t>
    </rPh>
    <phoneticPr fontId="2"/>
  </si>
  <si>
    <t>各地区専門委員長は，参加校よりデジタルデータを集約し</t>
    <rPh sb="0" eb="3">
      <t>カクチク</t>
    </rPh>
    <rPh sb="3" eb="8">
      <t>センモンイインチョウ</t>
    </rPh>
    <rPh sb="10" eb="12">
      <t>サンカ</t>
    </rPh>
    <rPh sb="12" eb="13">
      <t>コウ</t>
    </rPh>
    <rPh sb="23" eb="25">
      <t>シュウヤク</t>
    </rPh>
    <phoneticPr fontId="2"/>
  </si>
  <si>
    <t>※地区によっては，中体連事務局が行う場合も同様です。</t>
    <rPh sb="1" eb="3">
      <t>チク</t>
    </rPh>
    <rPh sb="9" eb="12">
      <t>チュウタイレン</t>
    </rPh>
    <rPh sb="12" eb="15">
      <t>ジムキョク</t>
    </rPh>
    <rPh sb="16" eb="17">
      <t>オコナ</t>
    </rPh>
    <rPh sb="18" eb="20">
      <t>バアイ</t>
    </rPh>
    <rPh sb="21" eb="23">
      <t>ドウヨウ</t>
    </rPh>
    <phoneticPr fontId="2"/>
  </si>
  <si>
    <t>③印刷された用紙類は，郵送等で送付ください。</t>
    <rPh sb="1" eb="3">
      <t>インサツ</t>
    </rPh>
    <rPh sb="6" eb="8">
      <t>ヨウシ</t>
    </rPh>
    <rPh sb="8" eb="9">
      <t>ルイ</t>
    </rPh>
    <rPh sb="11" eb="13">
      <t>ユウソウ</t>
    </rPh>
    <rPh sb="13" eb="14">
      <t>トウ</t>
    </rPh>
    <rPh sb="15" eb="17">
      <t>ソウフ</t>
    </rPh>
    <phoneticPr fontId="2"/>
  </si>
  <si>
    <t>②他の申込書類（総括申込等）と共に大会事務局へデータを添付してe-mailで送信してください。</t>
    <rPh sb="1" eb="2">
      <t>タ</t>
    </rPh>
    <rPh sb="3" eb="5">
      <t>モウシコミ</t>
    </rPh>
    <rPh sb="5" eb="7">
      <t>ショルイ</t>
    </rPh>
    <rPh sb="8" eb="10">
      <t>ソウカツ</t>
    </rPh>
    <rPh sb="10" eb="12">
      <t>モウシコミ</t>
    </rPh>
    <rPh sb="12" eb="13">
      <t>トウ</t>
    </rPh>
    <rPh sb="15" eb="16">
      <t>トモ</t>
    </rPh>
    <rPh sb="17" eb="19">
      <t>タイカイ</t>
    </rPh>
    <rPh sb="19" eb="22">
      <t>ジムキョク</t>
    </rPh>
    <rPh sb="27" eb="29">
      <t>テンプ</t>
    </rPh>
    <rPh sb="38" eb="40">
      <t>ソウシン</t>
    </rPh>
    <phoneticPr fontId="2"/>
  </si>
  <si>
    <t>６文字以上の学校</t>
    <rPh sb="1" eb="5">
      <t>モジイジョウ</t>
    </rPh>
    <rPh sb="6" eb="8">
      <t>ガッコウ</t>
    </rPh>
    <phoneticPr fontId="2"/>
  </si>
  <si>
    <t>○</t>
  </si>
  <si>
    <t>男子　四種競技　申し込み個票</t>
    <rPh sb="0" eb="2">
      <t>ダンシ</t>
    </rPh>
    <rPh sb="3" eb="4">
      <t>ヨン</t>
    </rPh>
    <rPh sb="4" eb="5">
      <t>サンシュ</t>
    </rPh>
    <rPh sb="5" eb="7">
      <t>キョウギ</t>
    </rPh>
    <rPh sb="8" eb="9">
      <t>モウ</t>
    </rPh>
    <rPh sb="10" eb="11">
      <t>コ</t>
    </rPh>
    <rPh sb="12" eb="13">
      <t>コ</t>
    </rPh>
    <rPh sb="13" eb="14">
      <t>ヒョウ</t>
    </rPh>
    <phoneticPr fontId="57"/>
  </si>
  <si>
    <t>フリガナ</t>
    <phoneticPr fontId="57"/>
  </si>
  <si>
    <t>地区中体連名</t>
    <rPh sb="0" eb="2">
      <t>チク</t>
    </rPh>
    <rPh sb="2" eb="5">
      <t>チュウタイレン</t>
    </rPh>
    <rPh sb="5" eb="6">
      <t>メイ</t>
    </rPh>
    <phoneticPr fontId="57"/>
  </si>
  <si>
    <t>市町村名</t>
    <rPh sb="0" eb="3">
      <t>シチョウソン</t>
    </rPh>
    <rPh sb="3" eb="4">
      <t>メイ</t>
    </rPh>
    <phoneticPr fontId="57"/>
  </si>
  <si>
    <t>学校名</t>
    <rPh sb="0" eb="2">
      <t>ガッコウ</t>
    </rPh>
    <rPh sb="2" eb="3">
      <t>メイ</t>
    </rPh>
    <phoneticPr fontId="57"/>
  </si>
  <si>
    <t>競技者氏名</t>
    <rPh sb="0" eb="2">
      <t>キョウギ</t>
    </rPh>
    <rPh sb="2" eb="3">
      <t>シャ</t>
    </rPh>
    <rPh sb="3" eb="5">
      <t>シメイ</t>
    </rPh>
    <phoneticPr fontId="57"/>
  </si>
  <si>
    <t>＜資格を取得した大会に○をつける＞</t>
    <rPh sb="1" eb="3">
      <t>シカク</t>
    </rPh>
    <rPh sb="4" eb="6">
      <t>シュトク</t>
    </rPh>
    <rPh sb="8" eb="10">
      <t>タイカイ</t>
    </rPh>
    <phoneticPr fontId="57"/>
  </si>
  <si>
    <t>最高記録</t>
    <rPh sb="0" eb="2">
      <t>サイコウ</t>
    </rPh>
    <rPh sb="2" eb="4">
      <t>キロク</t>
    </rPh>
    <phoneticPr fontId="57"/>
  </si>
  <si>
    <t>110mＨ</t>
    <phoneticPr fontId="57"/>
  </si>
  <si>
    <t>総合得点</t>
    <rPh sb="0" eb="2">
      <t>ソウゴウ</t>
    </rPh>
    <rPh sb="2" eb="4">
      <t>トクテン</t>
    </rPh>
    <phoneticPr fontId="57"/>
  </si>
  <si>
    <t>通信大会標準突破</t>
    <rPh sb="0" eb="2">
      <t>ツウシン</t>
    </rPh>
    <rPh sb="2" eb="4">
      <t>タイカイ</t>
    </rPh>
    <rPh sb="4" eb="6">
      <t>ヒョウジュン</t>
    </rPh>
    <rPh sb="6" eb="8">
      <t>トッパ</t>
    </rPh>
    <phoneticPr fontId="57"/>
  </si>
  <si>
    <t>砲丸投</t>
    <rPh sb="0" eb="3">
      <t>ホウガンナ</t>
    </rPh>
    <phoneticPr fontId="57"/>
  </si>
  <si>
    <t>地区大会標準突破</t>
    <rPh sb="0" eb="2">
      <t>チク</t>
    </rPh>
    <rPh sb="2" eb="4">
      <t>タイカイ</t>
    </rPh>
    <rPh sb="4" eb="6">
      <t>ヒョウジュン</t>
    </rPh>
    <rPh sb="6" eb="8">
      <t>トッパ</t>
    </rPh>
    <phoneticPr fontId="57"/>
  </si>
  <si>
    <t>走高跳</t>
    <rPh sb="0" eb="1">
      <t>ハシ</t>
    </rPh>
    <rPh sb="1" eb="3">
      <t>タカト</t>
    </rPh>
    <phoneticPr fontId="57"/>
  </si>
  <si>
    <t>地区1位で取得</t>
    <rPh sb="0" eb="2">
      <t>チク</t>
    </rPh>
    <rPh sb="3" eb="4">
      <t>イ</t>
    </rPh>
    <rPh sb="5" eb="7">
      <t>シュトク</t>
    </rPh>
    <phoneticPr fontId="57"/>
  </si>
  <si>
    <t>女子　四種競技　申し込み個票</t>
    <rPh sb="0" eb="1">
      <t>オンナ</t>
    </rPh>
    <rPh sb="1" eb="2">
      <t>ダンシ</t>
    </rPh>
    <rPh sb="3" eb="4">
      <t>ヨン</t>
    </rPh>
    <rPh sb="4" eb="5">
      <t>サンシュ</t>
    </rPh>
    <rPh sb="5" eb="7">
      <t>キョウギ</t>
    </rPh>
    <rPh sb="8" eb="9">
      <t>モウ</t>
    </rPh>
    <rPh sb="10" eb="11">
      <t>コ</t>
    </rPh>
    <rPh sb="12" eb="13">
      <t>コ</t>
    </rPh>
    <rPh sb="13" eb="14">
      <t>ヒョウ</t>
    </rPh>
    <phoneticPr fontId="57"/>
  </si>
  <si>
    <t>100mＨ</t>
    <phoneticPr fontId="57"/>
  </si>
  <si>
    <t>２００ｍ</t>
    <phoneticPr fontId="57"/>
  </si>
  <si>
    <t>男子　四種競技　申し込み個票　（記入例）</t>
    <rPh sb="0"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57"/>
  </si>
  <si>
    <t>○</t>
    <phoneticPr fontId="2"/>
  </si>
  <si>
    <t>8.74</t>
    <phoneticPr fontId="2"/>
  </si>
  <si>
    <t>1.45</t>
    <phoneticPr fontId="2"/>
  </si>
  <si>
    <t>※400mで1分を超える記録は，「61．12」のように入力する。</t>
    <rPh sb="7" eb="8">
      <t>フン</t>
    </rPh>
    <rPh sb="9" eb="10">
      <t>コ</t>
    </rPh>
    <rPh sb="12" eb="14">
      <t>キロク</t>
    </rPh>
    <rPh sb="27" eb="29">
      <t>ニュウリョク</t>
    </rPh>
    <phoneticPr fontId="2"/>
  </si>
  <si>
    <t>61.12</t>
    <phoneticPr fontId="2"/>
  </si>
  <si>
    <t>※黄色の枠内は，自動計算されるようになっています。</t>
    <rPh sb="1" eb="3">
      <t>キイロ</t>
    </rPh>
    <rPh sb="4" eb="6">
      <t>ワクナイ</t>
    </rPh>
    <rPh sb="8" eb="10">
      <t>ジドウ</t>
    </rPh>
    <rPh sb="10" eb="12">
      <t>ケイサン</t>
    </rPh>
    <phoneticPr fontId="2"/>
  </si>
  <si>
    <t>女子　四種競技　申し込み個票　（記入例）</t>
    <rPh sb="0" eb="1">
      <t>オンナ</t>
    </rPh>
    <rPh sb="1"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57"/>
  </si>
  <si>
    <t>7.27</t>
    <phoneticPr fontId="2"/>
  </si>
  <si>
    <t>30.81</t>
    <phoneticPr fontId="2"/>
  </si>
  <si>
    <t>学年</t>
    <rPh sb="0" eb="2">
      <t>ガクネン</t>
    </rPh>
    <phoneticPr fontId="2"/>
  </si>
  <si>
    <t>400m</t>
    <phoneticPr fontId="57"/>
  </si>
  <si>
    <t>400m</t>
    <phoneticPr fontId="57"/>
  </si>
  <si>
    <t>200m</t>
    <phoneticPr fontId="57"/>
  </si>
  <si>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</si>
  <si>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</si>
  <si>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通信大会
最高記録</t>
    <rPh sb="0" eb="2">
      <t>ツウシン</t>
    </rPh>
    <rPh sb="2" eb="4">
      <t>タイカイ</t>
    </rPh>
    <rPh sb="5" eb="7">
      <t>サイコウ</t>
    </rPh>
    <rPh sb="7" eb="9">
      <t>キロク</t>
    </rPh>
    <phoneticPr fontId="2"/>
  </si>
  <si>
    <t>地区大会
最高記録</t>
    <rPh sb="0" eb="2">
      <t>チク</t>
    </rPh>
    <rPh sb="2" eb="4">
      <t>タイカイ</t>
    </rPh>
    <rPh sb="5" eb="7">
      <t>サイコウ</t>
    </rPh>
    <rPh sb="7" eb="9">
      <t>キロク</t>
    </rPh>
    <phoneticPr fontId="2"/>
  </si>
  <si>
    <t>東胆振</t>
    <rPh sb="0" eb="1">
      <t>ヒガシ</t>
    </rPh>
    <rPh sb="1" eb="3">
      <t>イブリ</t>
    </rPh>
    <phoneticPr fontId="2"/>
  </si>
  <si>
    <t>西胆振</t>
    <rPh sb="0" eb="1">
      <t>ニシ</t>
    </rPh>
    <rPh sb="1" eb="3">
      <t>イブリ</t>
    </rPh>
    <phoneticPr fontId="2"/>
  </si>
  <si>
    <t>17.89</t>
    <phoneticPr fontId="2"/>
  </si>
  <si>
    <t>帯広南町</t>
    <rPh sb="0" eb="2">
      <t>オビヒロ</t>
    </rPh>
    <rPh sb="2" eb="3">
      <t>ミナミ</t>
    </rPh>
    <rPh sb="3" eb="4">
      <t>マチ</t>
    </rPh>
    <phoneticPr fontId="2"/>
  </si>
  <si>
    <t>弟子屈町立弟子屈中学校</t>
    <rPh sb="0" eb="3">
      <t>テシカガ</t>
    </rPh>
    <rPh sb="3" eb="5">
      <t>チョウリツ</t>
    </rPh>
    <rPh sb="5" eb="8">
      <t>テシカガ</t>
    </rPh>
    <rPh sb="8" eb="9">
      <t>チュウ</t>
    </rPh>
    <rPh sb="9" eb="11">
      <t>ガッコウ</t>
    </rPh>
    <phoneticPr fontId="2"/>
  </si>
  <si>
    <t>弟子屈</t>
    <rPh sb="0" eb="3">
      <t>テシカガ</t>
    </rPh>
    <phoneticPr fontId="2"/>
  </si>
  <si>
    <r>
      <rPr>
        <sz val="11"/>
        <rFont val="ＭＳ ゴシック"/>
        <family val="3"/>
        <charset val="128"/>
      </rPr>
      <t>※　</t>
    </r>
    <r>
      <rPr>
        <sz val="11"/>
        <rFont val="ＭＳ Ｐゴシック"/>
        <family val="3"/>
        <charset val="128"/>
      </rPr>
      <t xml:space="preserve">男女の参加申込書は，別々のシートになっています。尚，プログラム・ランキング表・記録集の事前
</t>
    </r>
    <r>
      <rPr>
        <sz val="11"/>
        <rFont val="ＭＳ ゴシック"/>
        <family val="3"/>
        <charset val="128"/>
      </rPr>
      <t>　　申し込み</t>
    </r>
    <r>
      <rPr>
        <sz val="11"/>
        <rFont val="ＭＳ Ｐゴシック"/>
        <family val="3"/>
        <charset val="128"/>
      </rPr>
      <t>も集計作業の軽減化のため，プロ等申込書シートへの入力をお願いいたします。</t>
    </r>
    <rPh sb="2" eb="4">
      <t>ダンジョ</t>
    </rPh>
    <rPh sb="5" eb="7">
      <t>サンカ</t>
    </rPh>
    <rPh sb="7" eb="9">
      <t>モウシコミ</t>
    </rPh>
    <rPh sb="9" eb="10">
      <t>ショ</t>
    </rPh>
    <rPh sb="12" eb="14">
      <t>ベツベツ</t>
    </rPh>
    <rPh sb="26" eb="27">
      <t>ナオ</t>
    </rPh>
    <rPh sb="39" eb="40">
      <t>ヒョウ</t>
    </rPh>
    <rPh sb="55" eb="57">
      <t>シュウケイ</t>
    </rPh>
    <rPh sb="57" eb="59">
      <t>サギョウ</t>
    </rPh>
    <rPh sb="60" eb="62">
      <t>ケイゲン</t>
    </rPh>
    <rPh sb="62" eb="63">
      <t>カ</t>
    </rPh>
    <rPh sb="69" eb="70">
      <t>トウ</t>
    </rPh>
    <rPh sb="70" eb="73">
      <t>モウシコミショ</t>
    </rPh>
    <rPh sb="78" eb="80">
      <t>ニュウリョク</t>
    </rPh>
    <rPh sb="82" eb="83">
      <t>ネガ</t>
    </rPh>
    <phoneticPr fontId="2"/>
  </si>
  <si>
    <t>「下音更」だけでは、下音更が市町村名と読み取れるので</t>
    <rPh sb="1" eb="2">
      <t>シモ</t>
    </rPh>
    <rPh sb="2" eb="4">
      <t>オトフケ</t>
    </rPh>
    <rPh sb="10" eb="11">
      <t>シモ</t>
    </rPh>
    <rPh sb="11" eb="13">
      <t>オトフケ</t>
    </rPh>
    <rPh sb="14" eb="17">
      <t>シチョウソン</t>
    </rPh>
    <rPh sb="17" eb="18">
      <t>メイ</t>
    </rPh>
    <rPh sb="19" eb="20">
      <t>ヨ</t>
    </rPh>
    <rPh sb="21" eb="22">
      <t>ト</t>
    </rPh>
    <phoneticPr fontId="2"/>
  </si>
  <si>
    <t>1.40</t>
    <phoneticPr fontId="2"/>
  </si>
  <si>
    <t>（できる限りExcelは，2007以降を使用する。「.xlsx」形式の保存でもOKです。）</t>
    <rPh sb="4" eb="5">
      <t>カギ</t>
    </rPh>
    <rPh sb="17" eb="19">
      <t>イコウ</t>
    </rPh>
    <rPh sb="20" eb="22">
      <t>シヨウ</t>
    </rPh>
    <rPh sb="32" eb="34">
      <t>ケイシキ</t>
    </rPh>
    <rPh sb="35" eb="37">
      <t>ホゾン</t>
    </rPh>
    <phoneticPr fontId="2"/>
  </si>
  <si>
    <t>参加種目一覧</t>
    <rPh sb="0" eb="2">
      <t>サンカ</t>
    </rPh>
    <rPh sb="2" eb="4">
      <t>シュモク</t>
    </rPh>
    <rPh sb="4" eb="6">
      <t>イチラン</t>
    </rPh>
    <phoneticPr fontId="2"/>
  </si>
  <si>
    <t>男子</t>
    <rPh sb="0" eb="2">
      <t>ダンシ</t>
    </rPh>
    <phoneticPr fontId="2"/>
  </si>
  <si>
    <t>女子</t>
    <rPh sb="0" eb="2">
      <t>ジョシ</t>
    </rPh>
    <phoneticPr fontId="2"/>
  </si>
  <si>
    <t>R</t>
    <phoneticPr fontId="2"/>
  </si>
  <si>
    <t>R</t>
    <phoneticPr fontId="2"/>
  </si>
  <si>
    <t>四種競技</t>
    <rPh sb="0" eb="1">
      <t>4</t>
    </rPh>
    <rPh sb="1" eb="2">
      <t>シュ</t>
    </rPh>
    <rPh sb="2" eb="4">
      <t>キョウギ</t>
    </rPh>
    <phoneticPr fontId="2"/>
  </si>
  <si>
    <t>（入力不要）</t>
  </si>
  <si>
    <t>ﾌﾘｶﾞﾅ</t>
    <phoneticPr fontId="2"/>
  </si>
  <si>
    <t>学校名</t>
    <rPh sb="0" eb="3">
      <t>ガッコウメイ</t>
    </rPh>
    <phoneticPr fontId="2"/>
  </si>
  <si>
    <t>得点</t>
    <rPh sb="0" eb="2">
      <t>トクテン</t>
    </rPh>
    <phoneticPr fontId="2"/>
  </si>
  <si>
    <t>種目別記録</t>
    <rPh sb="0" eb="3">
      <t>シュモクベツ</t>
    </rPh>
    <rPh sb="3" eb="5">
      <t>キロク</t>
    </rPh>
    <phoneticPr fontId="2"/>
  </si>
  <si>
    <t>34.98</t>
    <phoneticPr fontId="2"/>
  </si>
  <si>
    <t>36.87</t>
    <phoneticPr fontId="2"/>
  </si>
  <si>
    <t>地区専門委員長　総括ﾌｧｲﾙ作成用テンプレート</t>
    <rPh sb="0" eb="2">
      <t>チク</t>
    </rPh>
    <rPh sb="2" eb="4">
      <t>センモン</t>
    </rPh>
    <rPh sb="4" eb="7">
      <t>イインチョウ</t>
    </rPh>
    <rPh sb="8" eb="10">
      <t>ソウカツ</t>
    </rPh>
    <rPh sb="14" eb="17">
      <t>サクセイヨウ</t>
    </rPh>
    <phoneticPr fontId="2"/>
  </si>
  <si>
    <t>合計金額</t>
    <rPh sb="0" eb="2">
      <t>ゴウケイ</t>
    </rPh>
    <rPh sb="2" eb="4">
      <t>キンガク</t>
    </rPh>
    <phoneticPr fontId="2"/>
  </si>
  <si>
    <t>ﾅﾝﾊﾞｰｶｰﾄﾞ</t>
    <phoneticPr fontId="2"/>
  </si>
  <si>
    <t>ﾘﾚｰのみ</t>
    <phoneticPr fontId="2"/>
  </si>
  <si>
    <t>１チーム</t>
    <phoneticPr fontId="2"/>
  </si>
  <si>
    <t>-</t>
    <phoneticPr fontId="2"/>
  </si>
  <si>
    <t>-</t>
    <phoneticPr fontId="2"/>
  </si>
  <si>
    <t>合計金額</t>
    <rPh sb="0" eb="2">
      <t>ゴウケイ</t>
    </rPh>
    <rPh sb="2" eb="4">
      <t>キンガク</t>
    </rPh>
    <phoneticPr fontId="2"/>
  </si>
  <si>
    <t>400mR</t>
    <phoneticPr fontId="2"/>
  </si>
  <si>
    <t>400mR
ベスト記録</t>
    <rPh sb="9" eb="11">
      <t>キロク</t>
    </rPh>
    <phoneticPr fontId="2"/>
  </si>
  <si>
    <t>400mR</t>
  </si>
  <si>
    <t>第46回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</si>
  <si>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r>
      <t>　北海道中学校陸上競技大会(室蘭大会）の参加申込は，</t>
    </r>
    <r>
      <rPr>
        <sz val="11"/>
        <color indexed="10"/>
        <rFont val="ＭＳ Ｐゴシック"/>
        <family val="3"/>
        <charset val="128"/>
      </rPr>
      <t>紙に印刷した参加申込書（男・女）</t>
    </r>
    <r>
      <rPr>
        <sz val="11"/>
        <rFont val="ＭＳ Ｐゴシック"/>
        <family val="3"/>
        <charset val="128"/>
      </rPr>
      <t>とともに，</t>
    </r>
    <r>
      <rPr>
        <sz val="11"/>
        <color indexed="10"/>
        <rFont val="ＭＳ Ｐゴシック"/>
        <family val="3"/>
        <charset val="128"/>
      </rPr>
      <t>エクセルで作成したデジタルデータ</t>
    </r>
    <r>
      <rPr>
        <sz val="11"/>
        <rFont val="ＭＳ Ｐゴシック"/>
        <family val="3"/>
        <charset val="128"/>
      </rPr>
      <t>を各校で作成し、地区専門委員長が集約して</t>
    </r>
    <r>
      <rPr>
        <sz val="11"/>
        <color indexed="1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indexed="10"/>
        <rFont val="ＭＳ Ｐゴシック"/>
        <family val="3"/>
        <charset val="128"/>
      </rPr>
      <t>入力ミスが無いよう（</t>
    </r>
    <r>
      <rPr>
        <u val="double"/>
        <sz val="11"/>
        <color indexed="10"/>
        <rFont val="ＭＳ Ｐゴシック"/>
        <family val="3"/>
        <charset val="128"/>
      </rPr>
      <t>特に氏名</t>
    </r>
    <r>
      <rPr>
        <sz val="11"/>
        <color indexed="10"/>
        <rFont val="ＭＳ Ｐゴシック"/>
        <family val="3"/>
        <charset val="128"/>
      </rPr>
      <t>）</t>
    </r>
    <r>
      <rPr>
        <sz val="11"/>
        <rFont val="ＭＳ Ｐゴシック"/>
        <family val="3"/>
        <charset val="128"/>
      </rPr>
      <t>慎重に取り扱っていただきたいと思います。</t>
    </r>
    <rPh sb="1" eb="4">
      <t>ホッカイドウ</t>
    </rPh>
    <rPh sb="4" eb="7">
      <t>チュウガッコウ</t>
    </rPh>
    <rPh sb="7" eb="9">
      <t>リクジョウ</t>
    </rPh>
    <rPh sb="9" eb="11">
      <t>キョウギ</t>
    </rPh>
    <rPh sb="11" eb="13">
      <t>タイカイ</t>
    </rPh>
    <rPh sb="14" eb="16">
      <t>ムロラン</t>
    </rPh>
    <rPh sb="16" eb="18">
      <t>タイカイ</t>
    </rPh>
    <rPh sb="20" eb="22">
      <t>サンカ</t>
    </rPh>
    <rPh sb="22" eb="24">
      <t>モウシコミ</t>
    </rPh>
    <rPh sb="26" eb="27">
      <t>カミ</t>
    </rPh>
    <rPh sb="28" eb="30">
      <t>インサツ</t>
    </rPh>
    <rPh sb="32" eb="34">
      <t>サンカ</t>
    </rPh>
    <rPh sb="34" eb="36">
      <t>モウシコミ</t>
    </rPh>
    <rPh sb="36" eb="37">
      <t>ショ</t>
    </rPh>
    <rPh sb="38" eb="39">
      <t>オトコ</t>
    </rPh>
    <rPh sb="40" eb="41">
      <t>オンナ</t>
    </rPh>
    <rPh sb="52" eb="54">
      <t>サクセイ</t>
    </rPh>
    <rPh sb="64" eb="66">
      <t>カクコウ</t>
    </rPh>
    <rPh sb="67" eb="69">
      <t>サクセイ</t>
    </rPh>
    <rPh sb="71" eb="73">
      <t>チク</t>
    </rPh>
    <rPh sb="73" eb="75">
      <t>センモン</t>
    </rPh>
    <rPh sb="75" eb="78">
      <t>イインチョウ</t>
    </rPh>
    <rPh sb="79" eb="81">
      <t>シュウヤク</t>
    </rPh>
    <rPh sb="83" eb="85">
      <t>テイシュツ</t>
    </rPh>
    <rPh sb="86" eb="88">
      <t>ソウシン</t>
    </rPh>
    <rPh sb="104" eb="106">
      <t>タイカイ</t>
    </rPh>
    <rPh sb="106" eb="108">
      <t>ジュンビ</t>
    </rPh>
    <rPh sb="113" eb="115">
      <t>サギョウ</t>
    </rPh>
    <rPh sb="116" eb="119">
      <t>コウリツカ</t>
    </rPh>
    <rPh sb="120" eb="122">
      <t>ニュウリョク</t>
    </rPh>
    <rPh sb="130" eb="131">
      <t>フセ</t>
    </rPh>
    <rPh sb="139" eb="140">
      <t>カンガ</t>
    </rPh>
    <rPh sb="151" eb="153">
      <t>カクコウ</t>
    </rPh>
    <rPh sb="154" eb="156">
      <t>サクセイ</t>
    </rPh>
    <rPh sb="171" eb="173">
      <t>サクセイ</t>
    </rPh>
    <rPh sb="174" eb="176">
      <t>キョウギ</t>
    </rPh>
    <rPh sb="176" eb="178">
      <t>ケッカ</t>
    </rPh>
    <rPh sb="179" eb="181">
      <t>シヨウ</t>
    </rPh>
    <rPh sb="188" eb="190">
      <t>ニュウリョク</t>
    </rPh>
    <rPh sb="193" eb="194">
      <t>ナ</t>
    </rPh>
    <rPh sb="198" eb="199">
      <t>トク</t>
    </rPh>
    <rPh sb="200" eb="202">
      <t>シメイ</t>
    </rPh>
    <rPh sb="203" eb="205">
      <t>シンチョウ</t>
    </rPh>
    <rPh sb="206" eb="207">
      <t>ト</t>
    </rPh>
    <rPh sb="208" eb="209">
      <t>アツカ</t>
    </rPh>
    <rPh sb="218" eb="219">
      <t>オモ</t>
    </rPh>
    <phoneticPr fontId="2"/>
  </si>
  <si>
    <t>市町村名をつけて入力する。　例：　｢室蘭市」　「洞爺湖町」など</t>
    <rPh sb="0" eb="3">
      <t>シチョウソン</t>
    </rPh>
    <rPh sb="3" eb="4">
      <t>メイ</t>
    </rPh>
    <rPh sb="8" eb="10">
      <t>ニュウリョク</t>
    </rPh>
    <rPh sb="14" eb="15">
      <t>レイ</t>
    </rPh>
    <rPh sb="18" eb="20">
      <t>ムロラン</t>
    </rPh>
    <rPh sb="20" eb="21">
      <t>シ</t>
    </rPh>
    <rPh sb="24" eb="27">
      <t>トウヤコ</t>
    </rPh>
    <rPh sb="27" eb="28">
      <t>チョウ</t>
    </rPh>
    <phoneticPr fontId="2"/>
  </si>
  <si>
    <t>①</t>
    <phoneticPr fontId="2"/>
  </si>
  <si>
    <t>室蘭市立桜蘭中学校</t>
    <rPh sb="0" eb="4">
      <t>ムロランシリツ</t>
    </rPh>
    <rPh sb="4" eb="5">
      <t>サクラ</t>
    </rPh>
    <rPh sb="5" eb="6">
      <t>ラン</t>
    </rPh>
    <rPh sb="6" eb="9">
      <t>チュウガッコウ</t>
    </rPh>
    <phoneticPr fontId="2"/>
  </si>
  <si>
    <t>室蘭桜蘭</t>
    <rPh sb="0" eb="2">
      <t>ムロラン</t>
    </rPh>
    <rPh sb="2" eb="3">
      <t>サクラ</t>
    </rPh>
    <rPh sb="3" eb="4">
      <t>ラン</t>
    </rPh>
    <phoneticPr fontId="2"/>
  </si>
  <si>
    <t>②</t>
    <phoneticPr fontId="2"/>
  </si>
  <si>
    <t>室蘭市立本室蘭中学校</t>
    <rPh sb="0" eb="4">
      <t>ムロランシリツ</t>
    </rPh>
    <rPh sb="4" eb="5">
      <t>モト</t>
    </rPh>
    <rPh sb="5" eb="7">
      <t>ムロラン</t>
    </rPh>
    <rPh sb="7" eb="10">
      <t>チュウガッコウ</t>
    </rPh>
    <phoneticPr fontId="2"/>
  </si>
  <si>
    <t>本室蘭</t>
    <rPh sb="0" eb="1">
      <t>モト</t>
    </rPh>
    <rPh sb="1" eb="3">
      <t>ムロラン</t>
    </rPh>
    <phoneticPr fontId="2"/>
  </si>
  <si>
    <t>③</t>
    <phoneticPr fontId="2"/>
  </si>
  <si>
    <r>
      <t>選手は，</t>
    </r>
    <r>
      <rPr>
        <sz val="11"/>
        <color indexed="10"/>
        <rFont val="ＭＳ Ｐゴシック"/>
        <family val="3"/>
        <charset val="128"/>
      </rPr>
      <t>姓と名を別々に入力</t>
    </r>
    <r>
      <rPr>
        <sz val="11"/>
        <rFont val="ＭＳ Ｐゴシック"/>
        <family val="3"/>
        <charset val="128"/>
      </rPr>
      <t>する。監督は，姓と名の間に</t>
    </r>
    <r>
      <rPr>
        <sz val="11"/>
        <color indexed="1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</si>
  <si>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t>ﾌﾘｶﾞﾅ</t>
    <phoneticPr fontId="2"/>
  </si>
  <si>
    <r>
      <rPr>
        <sz val="11"/>
        <color indexed="10"/>
        <rFont val="ＭＳ Ｐゴシック"/>
        <family val="3"/>
        <charset val="128"/>
      </rPr>
      <t>半角ｶﾀｶﾅ</t>
    </r>
    <r>
      <rPr>
        <sz val="11"/>
        <rFont val="ＭＳ Ｐゴシック"/>
        <family val="3"/>
        <charset val="128"/>
      </rPr>
      <t>で入力する。（既に，入力制限がかかっています）</t>
    </r>
    <rPh sb="0" eb="2">
      <t>ハンカク</t>
    </rPh>
    <rPh sb="7" eb="9">
      <t>ニュウリョク</t>
    </rPh>
    <rPh sb="13" eb="14">
      <t>スデ</t>
    </rPh>
    <rPh sb="16" eb="18">
      <t>ニュウリョク</t>
    </rPh>
    <rPh sb="18" eb="20">
      <t>セイゲン</t>
    </rPh>
    <phoneticPr fontId="2"/>
  </si>
  <si>
    <r>
      <t>（１）ドロップダウンリストから選択してください。（</t>
    </r>
    <r>
      <rPr>
        <sz val="11"/>
        <color indexed="10"/>
        <rFont val="ＭＳ Ｐゴシック"/>
        <family val="3"/>
        <charset val="128"/>
      </rPr>
      <t>直接入力できないように制限しています</t>
    </r>
    <r>
      <rPr>
        <sz val="11"/>
        <rFont val="ＭＳ Ｐゴシック"/>
        <family val="3"/>
        <charset val="128"/>
      </rPr>
      <t>）</t>
    </r>
    <rPh sb="15" eb="17">
      <t>センタク</t>
    </rPh>
    <rPh sb="25" eb="27">
      <t>チョクセツ</t>
    </rPh>
    <rPh sb="27" eb="29">
      <t>ニュウリョク</t>
    </rPh>
    <rPh sb="36" eb="38">
      <t>セイゲン</t>
    </rPh>
    <phoneticPr fontId="2"/>
  </si>
  <si>
    <r>
      <t>（２）１種目のみ参加の場合は</t>
    </r>
    <r>
      <rPr>
        <sz val="11"/>
        <color indexed="10"/>
        <rFont val="ＭＳ Ｐゴシック"/>
        <family val="3"/>
        <charset val="128"/>
      </rPr>
      <t>，『上段』</t>
    </r>
    <r>
      <rPr>
        <sz val="11"/>
        <rFont val="ＭＳ Ｐゴシック"/>
        <family val="3"/>
        <charset val="128"/>
      </rPr>
      <t>へ入力する。</t>
    </r>
    <rPh sb="4" eb="6">
      <t>シュモク</t>
    </rPh>
    <rPh sb="8" eb="10">
      <t>サンカ</t>
    </rPh>
    <rPh sb="11" eb="13">
      <t>バアイ</t>
    </rPh>
    <rPh sb="16" eb="18">
      <t>ジョウダン</t>
    </rPh>
    <rPh sb="20" eb="22">
      <t>ニュウリョク</t>
    </rPh>
    <phoneticPr fontId="2"/>
  </si>
  <si>
    <r>
      <t>（３）４００ＭＲのエントリーは，ドロップダウンリストから</t>
    </r>
    <r>
      <rPr>
        <sz val="11"/>
        <color indexed="10"/>
        <rFont val="ＭＳ Ｐゴシック"/>
        <family val="3"/>
        <charset val="128"/>
      </rPr>
      <t>「○」を選択</t>
    </r>
    <r>
      <rPr>
        <sz val="11"/>
        <rFont val="ＭＳ Ｐゴシック"/>
        <family val="3"/>
        <charset val="128"/>
      </rPr>
      <t>する。</t>
    </r>
    <rPh sb="32" eb="34">
      <t>センタク</t>
    </rPh>
    <phoneticPr fontId="2"/>
  </si>
  <si>
    <r>
      <t>（１）「資格」欄は，標準記録突破の場合は『標準』，地区１位は『１位』をドロップダウンリストから選択。</t>
    </r>
    <r>
      <rPr>
        <sz val="11"/>
        <color indexed="10"/>
        <rFont val="ＭＳ Ｐゴシック"/>
        <family val="3"/>
        <charset val="128"/>
      </rPr>
      <t>両方</t>
    </r>
    <r>
      <rPr>
        <sz val="11"/>
        <rFont val="ＭＳ Ｐゴシック"/>
        <family val="3"/>
        <charset val="128"/>
      </rPr>
      <t>の資格がある場合は，</t>
    </r>
    <r>
      <rPr>
        <sz val="11"/>
        <color indexed="1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</si>
  <si>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r>
      <t>（２）「通信大会」「地区中体連大会」両方で参加資格を得た場合は両方の</t>
    </r>
    <r>
      <rPr>
        <sz val="11"/>
        <color indexed="10"/>
        <rFont val="ＭＳ Ｐゴシック"/>
        <family val="3"/>
        <charset val="128"/>
      </rPr>
      <t>最高記録（予選・準決勝・決勝）</t>
    </r>
    <r>
      <rPr>
        <sz val="11"/>
        <rFont val="ＭＳ Ｐゴシック"/>
        <family val="3"/>
        <charset val="128"/>
      </rPr>
      <t>を入力する。参加資格を得られなかった大会は，空欄とする。</t>
    </r>
    <rPh sb="4" eb="6">
      <t>ツウシン</t>
    </rPh>
    <rPh sb="6" eb="8">
      <t>タイカイ</t>
    </rPh>
    <rPh sb="10" eb="12">
      <t>チク</t>
    </rPh>
    <rPh sb="12" eb="15">
      <t>チュウタイレン</t>
    </rPh>
    <rPh sb="15" eb="17">
      <t>タイカイ</t>
    </rPh>
    <rPh sb="18" eb="20">
      <t>リョウホウ</t>
    </rPh>
    <rPh sb="21" eb="23">
      <t>サンカ</t>
    </rPh>
    <rPh sb="23" eb="25">
      <t>シカク</t>
    </rPh>
    <rPh sb="26" eb="27">
      <t>エ</t>
    </rPh>
    <rPh sb="28" eb="30">
      <t>バアイ</t>
    </rPh>
    <rPh sb="31" eb="33">
      <t>リョウホウ</t>
    </rPh>
    <rPh sb="34" eb="36">
      <t>サイコウ</t>
    </rPh>
    <rPh sb="36" eb="38">
      <t>キロク</t>
    </rPh>
    <rPh sb="39" eb="41">
      <t>ヨセン</t>
    </rPh>
    <rPh sb="42" eb="45">
      <t>ジュンケッショウ</t>
    </rPh>
    <rPh sb="46" eb="48">
      <t>ケッショウ</t>
    </rPh>
    <rPh sb="50" eb="52">
      <t>ニュウリョク</t>
    </rPh>
    <rPh sb="55" eb="57">
      <t>サンカ</t>
    </rPh>
    <rPh sb="57" eb="59">
      <t>シカク</t>
    </rPh>
    <rPh sb="60" eb="61">
      <t>エ</t>
    </rPh>
    <rPh sb="67" eb="69">
      <t>タイカイ</t>
    </rPh>
    <rPh sb="71" eb="73">
      <t>クウラン</t>
    </rPh>
    <phoneticPr fontId="2"/>
  </si>
  <si>
    <t>（３）資格が地区１位の場合、通信陸上に出場した選手は標準記録を突破していなくても当該種目の最高記録（予選・準決勝・決勝）を入力する。通信陸上に出場していない場合は空欄とする。</t>
    <rPh sb="3" eb="5">
      <t>シカク</t>
    </rPh>
    <rPh sb="6" eb="8">
      <t>チク</t>
    </rPh>
    <rPh sb="9" eb="10">
      <t>イ</t>
    </rPh>
    <rPh sb="11" eb="13">
      <t>バアイ</t>
    </rPh>
    <rPh sb="14" eb="16">
      <t>ツウシン</t>
    </rPh>
    <rPh sb="16" eb="18">
      <t>リクジョウ</t>
    </rPh>
    <rPh sb="19" eb="21">
      <t>シュツジョウ</t>
    </rPh>
    <rPh sb="23" eb="25">
      <t>センシュ</t>
    </rPh>
    <rPh sb="26" eb="28">
      <t>ヒョウジュン</t>
    </rPh>
    <rPh sb="28" eb="30">
      <t>キロク</t>
    </rPh>
    <rPh sb="31" eb="33">
      <t>トッパ</t>
    </rPh>
    <rPh sb="40" eb="42">
      <t>トウガイ</t>
    </rPh>
    <rPh sb="42" eb="44">
      <t>シュモク</t>
    </rPh>
    <rPh sb="45" eb="47">
      <t>サイコウ</t>
    </rPh>
    <rPh sb="47" eb="49">
      <t>キロク</t>
    </rPh>
    <rPh sb="50" eb="52">
      <t>ヨセン</t>
    </rPh>
    <rPh sb="53" eb="56">
      <t>ジュンケッショウ</t>
    </rPh>
    <rPh sb="57" eb="59">
      <t>ケッショウ</t>
    </rPh>
    <rPh sb="61" eb="63">
      <t>ニュウリョク</t>
    </rPh>
    <rPh sb="66" eb="68">
      <t>ツウシン</t>
    </rPh>
    <rPh sb="68" eb="70">
      <t>リクジョウ</t>
    </rPh>
    <rPh sb="71" eb="73">
      <t>シュツジョウ</t>
    </rPh>
    <rPh sb="78" eb="80">
      <t>バアイ</t>
    </rPh>
    <rPh sb="81" eb="83">
      <t>クウラン</t>
    </rPh>
    <phoneticPr fontId="2"/>
  </si>
  <si>
    <t>（４）最高記録の入力</t>
    <rPh sb="3" eb="5">
      <t>サイコウ</t>
    </rPh>
    <rPh sb="5" eb="7">
      <t>キロク</t>
    </rPh>
    <rPh sb="8" eb="10">
      <t>ニュウリョク</t>
    </rPh>
    <phoneticPr fontId="2"/>
  </si>
  <si>
    <r>
      <t>　①トラック種目　　　「11.98」「2.34.56」のように</t>
    </r>
    <r>
      <rPr>
        <sz val="11"/>
        <color indexed="10"/>
        <rFont val="ＭＳ Ｐゴシック"/>
        <family val="3"/>
        <charset val="128"/>
      </rPr>
      <t>半角数字</t>
    </r>
    <r>
      <rPr>
        <sz val="11"/>
        <rFont val="ＭＳ Ｐゴシック"/>
        <family val="3"/>
        <charset val="128"/>
      </rPr>
      <t>と</t>
    </r>
    <r>
      <rPr>
        <sz val="11"/>
        <color indexed="1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</si>
  <si>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t>　　 3000mの場合，「09.10.11」のように，「9」 の前に「0」を入力してください。</t>
    <phoneticPr fontId="2"/>
  </si>
  <si>
    <r>
      <t>　②フィールド種目　「5.60」「11.98」にように</t>
    </r>
    <r>
      <rPr>
        <sz val="11"/>
        <color indexed="10"/>
        <rFont val="ＭＳ Ｐゴシック"/>
        <family val="3"/>
        <charset val="128"/>
      </rPr>
      <t>半角数字</t>
    </r>
    <r>
      <rPr>
        <sz val="11"/>
        <rFont val="ＭＳ Ｐゴシック"/>
        <family val="3"/>
        <charset val="128"/>
      </rPr>
      <t>と</t>
    </r>
    <r>
      <rPr>
        <sz val="11"/>
        <color indexed="10"/>
        <rFont val="ＭＳ Ｐゴシック"/>
        <family val="3"/>
        <charset val="128"/>
      </rPr>
      <t>ピリオド</t>
    </r>
    <r>
      <rPr>
        <sz val="11"/>
        <rFont val="ＭＳ Ｐゴシック"/>
        <family val="3"/>
        <charset val="128"/>
      </rPr>
      <t>で入力する。</t>
    </r>
    <rPh sb="7" eb="9">
      <t>シュモク</t>
    </rPh>
    <rPh sb="27" eb="29">
      <t>ハンカク</t>
    </rPh>
    <rPh sb="29" eb="31">
      <t>スウジ</t>
    </rPh>
    <rPh sb="37" eb="39">
      <t>ニュウリョク</t>
    </rPh>
    <phoneticPr fontId="2"/>
  </si>
  <si>
    <t xml:space="preserve">    砲丸投の場合も「09.55」のように，「0」の前に「0」を入力してください。</t>
    <phoneticPr fontId="2"/>
  </si>
  <si>
    <t>（５）風向風速は，半角数字と半角記号で入力する。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</si>
  <si>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t>向かい風　-0.2 (半角で-を入力後，0.2を入力)</t>
    <phoneticPr fontId="2"/>
  </si>
  <si>
    <r>
      <t>☆ファイル名は</t>
    </r>
    <r>
      <rPr>
        <sz val="11"/>
        <color indexed="10"/>
        <rFont val="ＭＳ Ｐゴシック"/>
        <family val="3"/>
        <charset val="128"/>
      </rPr>
      <t>『H2</t>
    </r>
    <r>
      <rPr>
        <sz val="11"/>
        <color indexed="10"/>
        <rFont val="ＭＳ Ｐゴシック"/>
        <family val="3"/>
        <charset val="128"/>
      </rPr>
      <t>7</t>
    </r>
    <r>
      <rPr>
        <sz val="11"/>
        <color indexed="10"/>
        <rFont val="ＭＳ Ｐゴシック"/>
        <family val="3"/>
        <charset val="128"/>
      </rPr>
      <t>全道申込○○中』</t>
    </r>
    <r>
      <rPr>
        <sz val="11"/>
        <rFont val="ＭＳ Ｐゴシック"/>
        <family val="3"/>
        <charset val="128"/>
      </rPr>
      <t>，○○は</t>
    </r>
    <r>
      <rPr>
        <sz val="11"/>
        <color indexed="10"/>
        <rFont val="ＭＳ Ｐゴシック"/>
        <family val="3"/>
        <charset val="128"/>
      </rPr>
      <t>参加申込書の学校名</t>
    </r>
    <r>
      <rPr>
        <sz val="11"/>
        <rFont val="ＭＳ Ｐゴシック"/>
        <family val="3"/>
        <charset val="128"/>
      </rPr>
      <t>とし，保存する。</t>
    </r>
    <rPh sb="5" eb="6">
      <t>メイ</t>
    </rPh>
    <rPh sb="11" eb="12">
      <t>ゼン</t>
    </rPh>
    <rPh sb="12" eb="13">
      <t>ドウ</t>
    </rPh>
    <rPh sb="13" eb="15">
      <t>モウシコミ</t>
    </rPh>
    <rPh sb="17" eb="18">
      <t>チュウ</t>
    </rPh>
    <rPh sb="23" eb="25">
      <t>サンカ</t>
    </rPh>
    <rPh sb="25" eb="28">
      <t>モウシコミショ</t>
    </rPh>
    <rPh sb="29" eb="31">
      <t>ガッコウ</t>
    </rPh>
    <rPh sb="31" eb="32">
      <t>メイ</t>
    </rPh>
    <rPh sb="35" eb="37">
      <t>ホゾン</t>
    </rPh>
    <phoneticPr fontId="2"/>
  </si>
  <si>
    <r>
      <t>☆入力後，A４用紙に“</t>
    </r>
    <r>
      <rPr>
        <sz val="11"/>
        <color indexed="10"/>
        <rFont val="ＭＳ Ｐゴシック"/>
        <family val="3"/>
        <charset val="128"/>
      </rPr>
      <t>カラー印刷</t>
    </r>
    <r>
      <rPr>
        <sz val="11"/>
        <rFont val="ＭＳ Ｐゴシック"/>
        <family val="3"/>
        <charset val="128"/>
      </rPr>
      <t>”し，</t>
    </r>
    <r>
      <rPr>
        <sz val="11"/>
        <color indexed="10"/>
        <rFont val="ＭＳ Ｐゴシック"/>
        <family val="3"/>
        <charset val="128"/>
      </rPr>
      <t>監督欄（私印）</t>
    </r>
    <r>
      <rPr>
        <sz val="11"/>
        <rFont val="ＭＳ Ｐゴシック"/>
        <family val="3"/>
        <charset val="128"/>
      </rPr>
      <t>・学校長欄（職印）に押印して各地区中体連事務局または，陸上競技専門委員長へ提出する。</t>
    </r>
    <rPh sb="1" eb="4">
      <t>ニュウリョクゴ</t>
    </rPh>
    <rPh sb="7" eb="9">
      <t>ヨウシ</t>
    </rPh>
    <rPh sb="14" eb="16">
      <t>インサツ</t>
    </rPh>
    <rPh sb="19" eb="21">
      <t>カントク</t>
    </rPh>
    <rPh sb="21" eb="22">
      <t>ラン</t>
    </rPh>
    <rPh sb="23" eb="25">
      <t>シイン</t>
    </rPh>
    <rPh sb="27" eb="29">
      <t>ガッコウ</t>
    </rPh>
    <rPh sb="29" eb="30">
      <t>チョウ</t>
    </rPh>
    <rPh sb="30" eb="31">
      <t>ラン</t>
    </rPh>
    <rPh sb="32" eb="34">
      <t>ショクイン</t>
    </rPh>
    <rPh sb="36" eb="38">
      <t>オウイン</t>
    </rPh>
    <rPh sb="40" eb="43">
      <t>カクチク</t>
    </rPh>
    <rPh sb="43" eb="46">
      <t>チュウタイレン</t>
    </rPh>
    <rPh sb="46" eb="49">
      <t>ジムキョク</t>
    </rPh>
    <rPh sb="53" eb="55">
      <t>リクジョウ</t>
    </rPh>
    <rPh sb="55" eb="57">
      <t>キョウギ</t>
    </rPh>
    <rPh sb="57" eb="59">
      <t>センモン</t>
    </rPh>
    <rPh sb="59" eb="62">
      <t>イインチョウ</t>
    </rPh>
    <rPh sb="63" eb="65">
      <t>テイシュツ</t>
    </rPh>
    <phoneticPr fontId="2"/>
  </si>
  <si>
    <t>≪</t>
    <phoneticPr fontId="2"/>
  </si>
  <si>
    <r>
      <t>①</t>
    </r>
    <r>
      <rPr>
        <sz val="11"/>
        <color indexed="10"/>
        <rFont val="ＭＳ Ｐゴシック"/>
        <family val="3"/>
        <charset val="128"/>
      </rPr>
      <t>圧縮フォルダ</t>
    </r>
    <r>
      <rPr>
        <sz val="11"/>
        <rFont val="ＭＳ Ｐゴシック"/>
        <family val="3"/>
        <charset val="128"/>
      </rPr>
      <t>（フォルダ名は，地区中体連名）</t>
    </r>
    <r>
      <rPr>
        <sz val="11"/>
        <color indexed="10"/>
        <rFont val="ＭＳ Ｐゴシック"/>
        <family val="3"/>
        <charset val="128"/>
      </rPr>
      <t>を作成</t>
    </r>
    <r>
      <rPr>
        <sz val="11"/>
        <rFont val="ＭＳ Ｐゴシック"/>
        <family val="3"/>
        <charset val="128"/>
      </rPr>
      <t>し，データを収集する。</t>
    </r>
    <rPh sb="1" eb="3">
      <t>アッシュク</t>
    </rPh>
    <rPh sb="12" eb="13">
      <t>メイ</t>
    </rPh>
    <rPh sb="15" eb="17">
      <t>チク</t>
    </rPh>
    <rPh sb="17" eb="20">
      <t>チュウタイレン</t>
    </rPh>
    <rPh sb="20" eb="21">
      <t>メイ</t>
    </rPh>
    <rPh sb="23" eb="25">
      <t>サクセイ</t>
    </rPh>
    <rPh sb="31" eb="33">
      <t>シュウシュウ</t>
    </rPh>
    <phoneticPr fontId="2"/>
  </si>
  <si>
    <t>第４６回　北海道中学校陸上競技大会　参加申込書</t>
    <rPh sb="0" eb="1">
      <t>ダイ</t>
    </rPh>
    <rPh sb="3" eb="4">
      <t>カイ</t>
    </rPh>
    <rPh sb="5" eb="8">
      <t>ホッカイドウ</t>
    </rPh>
    <rPh sb="8" eb="11">
      <t>チュウガッコウ</t>
    </rPh>
    <rPh sb="11" eb="13">
      <t>リクジョウ</t>
    </rPh>
    <rPh sb="13" eb="15">
      <t>キョウギ</t>
    </rPh>
    <rPh sb="15" eb="17">
      <t>タイカイ</t>
    </rPh>
    <rPh sb="18" eb="20">
      <t>サンカ</t>
    </rPh>
    <rPh sb="20" eb="23">
      <t>モウシコミショ</t>
    </rPh>
    <phoneticPr fontId="2"/>
  </si>
  <si>
    <t>・</t>
    <phoneticPr fontId="2"/>
  </si>
  <si>
    <t>・</t>
    <phoneticPr fontId="2"/>
  </si>
  <si>
    <t>・</t>
    <phoneticPr fontId="2"/>
  </si>
  <si>
    <t>・</t>
    <phoneticPr fontId="2"/>
  </si>
  <si>
    <t>・</t>
    <phoneticPr fontId="2"/>
  </si>
  <si>
    <t>上記の生徒，第４６回北海道中学校陸上競技大会に出場資格のあることを認め，承認します。</t>
    <rPh sb="0" eb="2">
      <t>ジョウキ</t>
    </rPh>
    <rPh sb="3" eb="5">
      <t>セイト</t>
    </rPh>
    <rPh sb="6" eb="7">
      <t>ダイ</t>
    </rPh>
    <rPh sb="9" eb="10">
      <t>カイ</t>
    </rPh>
    <rPh sb="10" eb="13">
      <t>ホッカイドウ</t>
    </rPh>
    <rPh sb="13" eb="16">
      <t>チュウガッコウ</t>
    </rPh>
    <rPh sb="16" eb="18">
      <t>リクジョウ</t>
    </rPh>
    <rPh sb="18" eb="20">
      <t>キョウギ</t>
    </rPh>
    <rPh sb="20" eb="22">
      <t>タイカイ</t>
    </rPh>
    <rPh sb="23" eb="25">
      <t>シュツジョウ</t>
    </rPh>
    <rPh sb="25" eb="27">
      <t>シカク</t>
    </rPh>
    <rPh sb="33" eb="34">
      <t>ミト</t>
    </rPh>
    <rPh sb="36" eb="38">
      <t>ショウニン</t>
    </rPh>
    <phoneticPr fontId="2"/>
  </si>
  <si>
    <t>平成２７年　　月　　　日</t>
    <rPh sb="0" eb="2">
      <t>ヘイセイ</t>
    </rPh>
    <rPh sb="4" eb="5">
      <t>ネン</t>
    </rPh>
    <rPh sb="7" eb="8">
      <t>ガツ</t>
    </rPh>
    <rPh sb="11" eb="12">
      <t>ニチ</t>
    </rPh>
    <phoneticPr fontId="2"/>
  </si>
  <si>
    <t>室蘭　太郎</t>
    <rPh sb="0" eb="2">
      <t>ムロラン</t>
    </rPh>
    <rPh sb="3" eb="5">
      <t>タロウ</t>
    </rPh>
    <phoneticPr fontId="2"/>
  </si>
  <si>
    <t>室蘭市</t>
    <rPh sb="0" eb="3">
      <t>ムロランシ</t>
    </rPh>
    <phoneticPr fontId="2"/>
  </si>
  <si>
    <t>ﾑﾛﾗﾝ ﾀﾛｳ</t>
    <phoneticPr fontId="2"/>
  </si>
  <si>
    <t>・</t>
    <phoneticPr fontId="2"/>
  </si>
  <si>
    <t>・</t>
    <phoneticPr fontId="2"/>
  </si>
  <si>
    <t>・</t>
    <phoneticPr fontId="2"/>
  </si>
  <si>
    <t>ﾑﾛﾗﾝ ﾊﾅｺ</t>
    <phoneticPr fontId="2"/>
  </si>
  <si>
    <t>室蘭　華子</t>
    <rPh sb="0" eb="2">
      <t>ムロラン</t>
    </rPh>
    <rPh sb="3" eb="4">
      <t>ハナ</t>
    </rPh>
    <rPh sb="4" eb="5">
      <t>コ</t>
    </rPh>
    <phoneticPr fontId="2"/>
  </si>
  <si>
    <t>16.86</t>
    <phoneticPr fontId="2"/>
  </si>
  <si>
    <t>第４６回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</si>
  <si>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t>室蘭地方</t>
    <rPh sb="0" eb="2">
      <t>ムロラン</t>
    </rPh>
    <rPh sb="2" eb="4">
      <t>チホウ</t>
    </rPh>
    <phoneticPr fontId="2"/>
  </si>
  <si>
    <t>苫小牧地方</t>
    <rPh sb="0" eb="3">
      <t>トマコマイ</t>
    </rPh>
    <rPh sb="3" eb="5">
      <t>チホウ</t>
    </rPh>
    <phoneticPr fontId="2"/>
  </si>
  <si>
    <t>平成２７年７月８日（水)正午必着</t>
    <rPh sb="0" eb="2">
      <t>ヘイセイ</t>
    </rPh>
    <rPh sb="4" eb="5">
      <t>ネン</t>
    </rPh>
    <rPh sb="6" eb="7">
      <t>ガツ</t>
    </rPh>
    <rPh sb="8" eb="9">
      <t>カ</t>
    </rPh>
    <rPh sb="10" eb="11">
      <t>スイ</t>
    </rPh>
    <rPh sb="12" eb="14">
      <t>ショウゴ</t>
    </rPh>
    <rPh sb="14" eb="16">
      <t>ヒッチャク</t>
    </rPh>
    <phoneticPr fontId="2"/>
  </si>
  <si>
    <t>　〒０５０－００５４　室蘭市白鳥台2-5-1　室蘭市立本室蘭中学校</t>
    <rPh sb="11" eb="14">
      <t>ムロランシ</t>
    </rPh>
    <rPh sb="14" eb="16">
      <t>ハクチョウ</t>
    </rPh>
    <rPh sb="16" eb="17">
      <t>ダイ</t>
    </rPh>
    <rPh sb="23" eb="25">
      <t>ムロラン</t>
    </rPh>
    <rPh sb="25" eb="27">
      <t>シリツ</t>
    </rPh>
    <rPh sb="27" eb="28">
      <t>モト</t>
    </rPh>
    <rPh sb="28" eb="30">
      <t>ムロラン</t>
    </rPh>
    <rPh sb="30" eb="33">
      <t>チュウガッコウ</t>
    </rPh>
    <rPh sb="31" eb="32">
      <t>ノナカ</t>
    </rPh>
    <phoneticPr fontId="2"/>
  </si>
  <si>
    <t>松　本　　　穣　宛</t>
    <rPh sb="0" eb="1">
      <t>マツ</t>
    </rPh>
    <rPh sb="2" eb="3">
      <t>ホン</t>
    </rPh>
    <rPh sb="6" eb="7">
      <t>ミノル</t>
    </rPh>
    <rPh sb="8" eb="9">
      <t>アテ</t>
    </rPh>
    <phoneticPr fontId="2"/>
  </si>
  <si>
    <t>Tel　0143-59-2681</t>
    <phoneticPr fontId="2"/>
  </si>
  <si>
    <t>Fax  0143-59-2667</t>
    <phoneticPr fontId="2"/>
  </si>
  <si>
    <t>e-mail : mt.matsumoto.minoru@mail.iburi.ed.jp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</si>
</sst>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No.&quot;#"/>
    <numFmt numFmtId="177" formatCode="##.00"/>
    <numFmt numFmtId="178" formatCode="#&quot;人&quot;"/>
    <numFmt numFmtId="179" formatCode="#&quot;ﾁｰﾑ&quot;"/>
    <numFmt numFmtId="180" formatCode="#,##0_);[Red]\(#,##0\)"/>
    <numFmt numFmtId="181" formatCode="\+0.0;\-0.0;\ 0.0"/>
    <numFmt numFmtId="182" formatCode="#,##0;&quot;¥&quot;&quot;¥&quot;&quot;¥&quot;\!\!\!\-#,##0;&quot;-&quot;"/>
    <numFmt numFmtId="183" formatCode="_(&quot;¥&quot;* #,##0_);_(&quot;¥&quot;* \(#,##0\);_(&quot;¥&quot;* &quot;-&quot;??_);_(@_)"/>
    <numFmt numFmtId="184" formatCode="#&quot;陸協&quot;"/>
    <numFmt numFmtId="185" formatCode="#&quot;点&quot;"/>
    <numFmt numFmtId="186" formatCode="##"/>
  </numFmts>
  <fonts count="8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color indexed="41"/>
      <name val="ＭＳ Ｐ明朝"/>
      <family val="1"/>
      <charset val="128"/>
    </font>
    <font>
      <sz val="9"/>
      <name val="ＭＳ Ｐ明朝"/>
      <family val="1"/>
      <charset val="128"/>
    </font>
    <font>
      <sz val="10"/>
      <name val="ＭＳ 明朝"/>
      <family val="1"/>
      <charset val="128"/>
    </font>
    <font>
      <sz val="9"/>
      <name val="ＭＳ 明朝"/>
      <family val="1"/>
      <charset val="128"/>
    </font>
    <font>
      <sz val="9"/>
      <name val="ＭＳ ゴシック"/>
      <family val="3"/>
      <charset val="128"/>
    </font>
    <font>
      <sz val="8"/>
      <name val="ＭＳ 明朝"/>
      <family val="1"/>
      <charset val="128"/>
    </font>
    <font>
      <sz val="11"/>
      <name val="ＭＳ 明朝"/>
      <family val="1"/>
      <charset val="128"/>
    </font>
    <font>
      <sz val="10"/>
      <name val="ＭＳ Ｐ明朝"/>
      <family val="1"/>
      <charset val="128"/>
    </font>
    <font>
      <sz val="8"/>
      <name val="ＭＳ Ｐ明朝"/>
      <family val="1"/>
      <charset val="128"/>
    </font>
    <font>
      <sz val="11"/>
      <color indexed="10"/>
      <name val="ＭＳ Ｐゴシック"/>
      <family val="3"/>
      <charset val="128"/>
    </font>
    <font>
      <sz val="8"/>
      <color indexed="81"/>
      <name val="ＭＳ Ｐゴシック"/>
      <family val="3"/>
      <charset val="128"/>
    </font>
    <font>
      <sz val="11"/>
      <color indexed="81"/>
      <name val="ＭＳ Ｐゴシック"/>
      <family val="3"/>
      <charset val="128"/>
    </font>
    <font>
      <b/>
      <sz val="8"/>
      <color indexed="10"/>
      <name val="ＭＳ Ｐゴシック"/>
      <family val="3"/>
      <charset val="128"/>
    </font>
    <font>
      <sz val="8"/>
      <color indexed="10"/>
      <name val="ＭＳ Ｐゴシック"/>
      <family val="3"/>
      <charset val="128"/>
    </font>
    <font>
      <sz val="10"/>
      <color indexed="10"/>
      <name val="ＭＳ Ｐゴシック"/>
      <family val="3"/>
      <charset val="128"/>
    </font>
    <font>
      <b/>
      <sz val="11"/>
      <name val="ＭＳ Ｐゴシック"/>
      <family val="3"/>
      <charset val="128"/>
    </font>
    <font>
      <sz val="16"/>
      <name val="ＭＳ ゴシック"/>
      <family val="3"/>
      <charset val="128"/>
    </font>
    <font>
      <b/>
      <sz val="18"/>
      <name val="ＭＳ 明朝"/>
      <family val="1"/>
      <charset val="128"/>
    </font>
    <font>
      <sz val="10"/>
      <name val="ＭＳ Ｐゴシック"/>
      <family val="3"/>
      <charset val="128"/>
    </font>
    <font>
      <sz val="10"/>
      <color indexed="41"/>
      <name val="ＭＳ Ｐ明朝"/>
      <family val="1"/>
      <charset val="128"/>
    </font>
    <font>
      <b/>
      <sz val="16"/>
      <color indexed="81"/>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b/>
      <sz val="9"/>
      <color indexed="10"/>
      <name val="ＭＳ Ｐゴシック"/>
      <family val="3"/>
      <charset val="128"/>
    </font>
    <font>
      <sz val="8"/>
      <name val="ＭＳ Ｐゴシック"/>
      <family val="3"/>
      <charset val="128"/>
    </font>
    <font>
      <sz val="10"/>
      <color indexed="9"/>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b/>
      <sz val="18"/>
      <color rgb="FFFF0000"/>
      <name val="ＭＳ 明朝"/>
      <family val="1"/>
      <charset val="128"/>
    </font>
    <font>
      <sz val="10"/>
      <color theme="0"/>
      <name val="ＭＳ ゴシック"/>
      <family val="3"/>
      <charset val="128"/>
    </font>
    <font>
      <sz val="9"/>
      <color indexed="9"/>
      <name val="ＭＳ Ｐゴシック"/>
      <family val="3"/>
      <charset val="128"/>
    </font>
    <font>
      <sz val="20"/>
      <color rgb="FFFF0000"/>
      <name val="ＭＳ Ｐゴシック"/>
      <family val="3"/>
      <charset val="128"/>
    </font>
    <font>
      <sz val="6"/>
      <name val="ＭＳ 明朝"/>
      <family val="1"/>
      <charset val="128"/>
    </font>
    <font>
      <u/>
      <sz val="11"/>
      <color theme="11"/>
      <name val="ＭＳ Ｐゴシック"/>
      <family val="3"/>
      <charset val="128"/>
    </font>
    <font>
      <sz val="11"/>
      <color indexed="8"/>
      <name val="HG丸ｺﾞｼｯｸM-PRO"/>
      <family val="3"/>
      <charset val="128"/>
    </font>
    <font>
      <b/>
      <sz val="16"/>
      <color indexed="8"/>
      <name val="HG丸ｺﾞｼｯｸM-PRO"/>
      <family val="3"/>
      <charset val="128"/>
    </font>
    <font>
      <sz val="9"/>
      <color indexed="8"/>
      <name val="HG丸ｺﾞｼｯｸM-PRO"/>
      <family val="3"/>
      <charset val="128"/>
    </font>
    <font>
      <b/>
      <sz val="20"/>
      <color indexed="8"/>
      <name val="HG丸ｺﾞｼｯｸM-PRO"/>
      <family val="3"/>
      <charset val="128"/>
    </font>
    <font>
      <sz val="10"/>
      <color indexed="8"/>
      <name val="ＭＳ ゴシック"/>
      <family val="3"/>
      <charset val="128"/>
    </font>
    <font>
      <sz val="11"/>
      <color indexed="8"/>
      <name val="ＭＳ ゴシック"/>
      <family val="3"/>
      <charset val="128"/>
    </font>
    <font>
      <sz val="11"/>
      <color indexed="10"/>
      <name val="HG丸ｺﾞｼｯｸM-PRO"/>
      <family val="3"/>
      <charset val="128"/>
    </font>
    <font>
      <sz val="10"/>
      <color indexed="10"/>
      <name val="ＭＳ ゴシック"/>
      <family val="3"/>
      <charset val="128"/>
    </font>
    <font>
      <sz val="16"/>
      <name val="ＭＳ Ｐゴシック"/>
      <family val="3"/>
      <charset val="128"/>
    </font>
    <font>
      <b/>
      <sz val="16"/>
      <color indexed="10"/>
      <name val="HG丸ｺﾞｼｯｸM-PRO"/>
      <family val="3"/>
      <charset val="128"/>
    </font>
    <font>
      <sz val="16"/>
      <color indexed="8"/>
      <name val="HG丸ｺﾞｼｯｸM-PRO"/>
      <family val="3"/>
      <charset val="128"/>
    </font>
    <font>
      <sz val="10"/>
      <color rgb="FFFF0000"/>
      <name val="ＭＳ Ｐゴシック"/>
      <family val="3"/>
      <charset val="128"/>
    </font>
    <font>
      <sz val="9"/>
      <color rgb="FFFF0000"/>
      <name val="ＭＳ Ｐ明朝"/>
      <family val="1"/>
      <charset val="128"/>
    </font>
    <font>
      <sz val="9"/>
      <color rgb="FFFF0000"/>
      <name val="ＭＳ ゴシック"/>
      <family val="3"/>
      <charset val="128"/>
    </font>
    <font>
      <sz val="14"/>
      <color rgb="FFCCFFFF"/>
      <name val="ＭＳ Ｐ明朝"/>
      <family val="1"/>
      <charset val="128"/>
    </font>
    <font>
      <sz val="11"/>
      <color rgb="FFCCFFFF"/>
      <name val="ＭＳ Ｐ明朝"/>
      <family val="1"/>
      <charset val="128"/>
    </font>
    <font>
      <sz val="9"/>
      <color rgb="FFCCFFFF"/>
      <name val="ＭＳ Ｐ明朝"/>
      <family val="1"/>
      <charset val="128"/>
    </font>
    <font>
      <b/>
      <sz val="9"/>
      <color rgb="FFCCFFFF"/>
      <name val="ＭＳ Ｐゴシック"/>
      <family val="3"/>
      <charset val="128"/>
    </font>
    <font>
      <sz val="9"/>
      <color rgb="FFCCFFFF"/>
      <name val="ＭＳ Ｐゴシック"/>
      <family val="3"/>
      <charset val="128"/>
    </font>
    <font>
      <sz val="9"/>
      <color rgb="FFCCFFFF"/>
      <name val="ＭＳ 明朝"/>
      <family val="1"/>
      <charset val="128"/>
    </font>
    <font>
      <sz val="9"/>
      <color rgb="FFCCFFFF"/>
      <name val="ＭＳ ゴシック"/>
      <family val="3"/>
      <charset val="128"/>
    </font>
    <font>
      <sz val="11"/>
      <color rgb="FFCCFFFF"/>
      <name val="ＭＳ 明朝"/>
      <family val="1"/>
      <charset val="128"/>
    </font>
    <font>
      <u val="double"/>
      <sz val="11"/>
      <color indexed="10"/>
      <name val="ＭＳ Ｐゴシック"/>
      <family val="3"/>
      <charset val="128"/>
    </font>
    <font>
      <sz val="9"/>
      <name val="ＭＳ Ｐゴシック"/>
      <family val="3"/>
      <charset val="128"/>
    </font>
  </fonts>
  <fills count="21">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1"/>
        <bgColor indexed="47"/>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FFFF66"/>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66FFFF"/>
        <bgColor indexed="64"/>
      </patternFill>
    </fill>
    <fill>
      <patternFill patternType="solid">
        <fgColor rgb="FFCCFFFF"/>
        <bgColor indexed="64"/>
      </patternFill>
    </fill>
  </fills>
  <borders count="117">
    <border>
      <left/>
      <right/>
      <top/>
      <bottom/>
      <diagonal/>
    </border>
    <border>
      <left/>
      <right/>
      <top style="medium">
        <color auto="1"/>
      </top>
      <bottom style="medium">
        <color auto="1"/>
      </bottom>
      <diagonal/>
    </border>
    <border>
      <left/>
      <right/>
      <top style="thin">
        <color auto="1"/>
      </top>
      <bottom style="thin">
        <color auto="1"/>
      </bottom>
      <diagonal/>
    </border>
    <border>
      <left style="hair">
        <color auto="1"/>
      </left>
      <right style="hair">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thin">
        <color auto="1"/>
      </bottom>
      <diagonal/>
    </border>
    <border>
      <left style="thin">
        <color auto="1"/>
      </left>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bottom style="hair">
        <color auto="1"/>
      </bottom>
      <diagonal/>
    </border>
    <border>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right style="hair">
        <color auto="1"/>
      </right>
      <top style="thin">
        <color auto="1"/>
      </top>
      <bottom style="thin">
        <color auto="1"/>
      </bottom>
      <diagonal/>
    </border>
    <border diagonalDown="1">
      <left style="thin">
        <color auto="1"/>
      </left>
      <right style="hair">
        <color auto="1"/>
      </right>
      <top style="hair">
        <color auto="1"/>
      </top>
      <bottom style="hair">
        <color auto="1"/>
      </bottom>
      <diagonal style="hair">
        <color auto="1"/>
      </diagonal>
    </border>
    <border>
      <left/>
      <right/>
      <top style="thin">
        <color auto="1"/>
      </top>
      <bottom/>
      <diagonal/>
    </border>
    <border>
      <left style="hair">
        <color auto="1"/>
      </left>
      <right/>
      <top style="hair">
        <color auto="1"/>
      </top>
      <bottom style="hair">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diagonalDown="1">
      <left style="hair">
        <color auto="1"/>
      </left>
      <right style="hair">
        <color auto="1"/>
      </right>
      <top style="hair">
        <color auto="1"/>
      </top>
      <bottom style="thin">
        <color auto="1"/>
      </bottom>
      <diagonal style="hair">
        <color auto="1"/>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thin">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dotted">
        <color auto="1"/>
      </bottom>
      <diagonal/>
    </border>
    <border>
      <left/>
      <right/>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diagonal/>
    </border>
    <border>
      <left style="medium">
        <color auto="1"/>
      </left>
      <right style="thin">
        <color auto="1"/>
      </right>
      <top style="thin">
        <color auto="1"/>
      </top>
      <bottom/>
      <diagonal/>
    </border>
    <border>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medium">
        <color indexed="64"/>
      </bottom>
      <diagonal/>
    </border>
    <border>
      <left style="thin">
        <color auto="1"/>
      </left>
      <right style="thin">
        <color auto="1"/>
      </right>
      <top style="medium">
        <color indexed="64"/>
      </top>
      <bottom/>
      <diagonal/>
    </border>
    <border>
      <left style="thin">
        <color auto="1"/>
      </left>
      <right/>
      <top style="medium">
        <color indexed="64"/>
      </top>
      <bottom/>
      <diagonal/>
    </border>
    <border>
      <left style="double">
        <color auto="1"/>
      </left>
      <right/>
      <top style="medium">
        <color indexed="64"/>
      </top>
      <bottom style="thin">
        <color auto="1"/>
      </bottom>
      <diagonal/>
    </border>
    <border>
      <left style="thin">
        <color auto="1"/>
      </left>
      <right style="double">
        <color auto="1"/>
      </right>
      <top style="medium">
        <color indexed="64"/>
      </top>
      <bottom/>
      <diagonal/>
    </border>
    <border>
      <left/>
      <right style="thin">
        <color auto="1"/>
      </right>
      <top style="medium">
        <color indexed="64"/>
      </top>
      <bottom/>
      <diagonal/>
    </border>
    <border>
      <left style="double">
        <color auto="1"/>
      </left>
      <right/>
      <top style="medium">
        <color indexed="64"/>
      </top>
      <bottom/>
      <diagonal/>
    </border>
    <border>
      <left/>
      <right/>
      <top style="medium">
        <color indexed="64"/>
      </top>
      <bottom/>
      <diagonal/>
    </border>
    <border>
      <left style="double">
        <color auto="1"/>
      </left>
      <right style="thin">
        <color auto="1"/>
      </right>
      <top style="thin">
        <color auto="1"/>
      </top>
      <bottom style="medium">
        <color indexed="64"/>
      </bottom>
      <diagonal/>
    </border>
    <border>
      <left style="thin">
        <color auto="1"/>
      </left>
      <right/>
      <top/>
      <bottom style="medium">
        <color auto="1"/>
      </bottom>
      <diagonal/>
    </border>
    <border>
      <left style="double">
        <color auto="1"/>
      </left>
      <right style="thin">
        <color auto="1"/>
      </right>
      <top/>
      <bottom style="medium">
        <color indexed="64"/>
      </bottom>
      <diagonal/>
    </border>
    <border>
      <left style="thin">
        <color auto="1"/>
      </left>
      <right style="double">
        <color auto="1"/>
      </right>
      <top/>
      <bottom style="medium">
        <color indexed="64"/>
      </bottom>
      <diagonal/>
    </border>
    <border>
      <left style="thin">
        <color auto="1"/>
      </left>
      <right style="medium">
        <color auto="1"/>
      </right>
      <top style="medium">
        <color indexed="64"/>
      </top>
      <bottom style="medium">
        <color indexed="64"/>
      </bottom>
      <diagonal/>
    </border>
  </borders>
  <cellStyleXfs count="11">
    <xf numFmtId="0" fontId="0" fillId="0" borderId="0">
      <alignment vertical="center"/>
    </xf>
    <xf numFmtId="182" fontId="48" fillId="0" borderId="0" applyFill="0" applyBorder="0" applyAlignment="0"/>
    <xf numFmtId="0" fontId="49" fillId="0" borderId="1" applyNumberFormat="0" applyAlignment="0" applyProtection="0">
      <alignment horizontal="left" vertical="center"/>
    </xf>
    <xf numFmtId="0" fontId="49" fillId="0" borderId="2">
      <alignment horizontal="left" vertical="center"/>
    </xf>
    <xf numFmtId="0" fontId="50" fillId="0" borderId="0"/>
    <xf numFmtId="0" fontId="52" fillId="0" borderId="0" applyNumberFormat="0" applyFill="0" applyBorder="0" applyAlignment="0" applyProtection="0">
      <alignment vertical="top"/>
      <protection locked="0"/>
    </xf>
    <xf numFmtId="183" fontId="23" fillId="2" borderId="3" applyFont="0" applyFill="0" applyBorder="0" applyAlignment="0" applyProtection="0"/>
    <xf numFmtId="38" fontId="1" fillId="0" borderId="0" applyFont="0" applyFill="0" applyBorder="0" applyAlignment="0" applyProtection="0">
      <alignment vertical="center"/>
    </xf>
    <xf numFmtId="0" fontId="51" fillId="0" borderId="0">
      <alignment vertical="center"/>
    </xf>
    <xf numFmtId="0" fontId="7" fillId="0" borderId="0"/>
    <xf numFmtId="0" fontId="58" fillId="0" borderId="0" applyNumberFormat="0" applyFill="0" applyBorder="0" applyAlignment="0" applyProtection="0">
      <alignment vertical="center"/>
    </xf>
  </cellStyleXfs>
  <cellXfs count="707">
    <xf numFmtId="0" fontId="0" fillId="0" borderId="0" xfId="0">
      <alignment vertical="center"/>
    </xf>
    <xf numFmtId="176" fontId="3" fillId="3" borderId="0" xfId="0" applyNumberFormat="1" applyFont="1" applyFill="1" applyProtection="1">
      <alignment vertical="center"/>
    </xf>
    <xf numFmtId="0" fontId="4" fillId="3" borderId="0" xfId="0" applyFont="1" applyFill="1" applyProtection="1">
      <alignment vertical="center"/>
    </xf>
    <xf numFmtId="0" fontId="4" fillId="3" borderId="0" xfId="0" applyFont="1" applyFill="1" applyAlignment="1" applyProtection="1">
      <alignment horizontal="center" vertical="center"/>
    </xf>
    <xf numFmtId="0" fontId="4" fillId="3" borderId="0" xfId="0" applyFont="1" applyFill="1" applyBorder="1" applyProtection="1">
      <alignment vertical="center"/>
    </xf>
    <xf numFmtId="0" fontId="4" fillId="0" borderId="0" xfId="0" applyFont="1" applyProtection="1">
      <alignment vertical="center"/>
    </xf>
    <xf numFmtId="0" fontId="4" fillId="0" borderId="0" xfId="0" applyFont="1" applyAlignment="1" applyProtection="1"/>
    <xf numFmtId="0" fontId="4" fillId="3" borderId="0" xfId="0" applyFont="1" applyFill="1" applyAlignment="1" applyProtection="1"/>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center" vertical="center"/>
    </xf>
    <xf numFmtId="0" fontId="6" fillId="3" borderId="0" xfId="0" applyFont="1" applyFill="1" applyProtection="1">
      <alignment vertical="center"/>
    </xf>
    <xf numFmtId="0" fontId="6" fillId="3" borderId="0" xfId="0" applyFont="1" applyFill="1" applyBorder="1" applyAlignment="1" applyProtection="1">
      <alignment horizontal="center" vertical="center" shrinkToFit="1"/>
    </xf>
    <xf numFmtId="0" fontId="6" fillId="3" borderId="0" xfId="0" applyFont="1" applyFill="1" applyBorder="1" applyAlignment="1" applyProtection="1">
      <alignment horizontal="left" vertical="center"/>
    </xf>
    <xf numFmtId="0" fontId="4" fillId="0" borderId="0" xfId="0" applyFont="1" applyAlignment="1" applyProtection="1">
      <alignment horizontal="center" vertical="center"/>
    </xf>
    <xf numFmtId="0" fontId="6" fillId="3" borderId="0" xfId="0" applyFont="1" applyFill="1" applyBorder="1" applyAlignment="1" applyProtection="1">
      <alignment horizontal="center" vertical="center"/>
    </xf>
    <xf numFmtId="0" fontId="11" fillId="0" borderId="0" xfId="0" applyFont="1" applyProtection="1">
      <alignment vertical="center"/>
    </xf>
    <xf numFmtId="0" fontId="8" fillId="3" borderId="0" xfId="0" applyFont="1" applyFill="1" applyProtection="1">
      <alignment vertical="center"/>
    </xf>
    <xf numFmtId="0" fontId="11" fillId="3" borderId="0" xfId="0" applyFont="1" applyFill="1" applyProtection="1">
      <alignment vertical="center"/>
    </xf>
    <xf numFmtId="0" fontId="11" fillId="0" borderId="0" xfId="0" applyFont="1" applyAlignment="1" applyProtection="1"/>
    <xf numFmtId="0" fontId="8" fillId="3" borderId="0" xfId="0" applyFont="1" applyFill="1" applyAlignment="1" applyProtection="1"/>
    <xf numFmtId="0" fontId="11" fillId="3" borderId="0" xfId="0" applyFont="1" applyFill="1" applyAlignment="1" applyProtection="1"/>
    <xf numFmtId="0" fontId="7" fillId="0" borderId="0" xfId="0" applyFont="1" applyAlignment="1" applyProtection="1">
      <alignment horizontal="left" vertical="center"/>
    </xf>
    <xf numFmtId="0" fontId="10" fillId="3" borderId="0" xfId="0" applyFont="1" applyFill="1" applyBorder="1" applyAlignment="1" applyProtection="1"/>
    <xf numFmtId="0" fontId="11" fillId="3" borderId="0" xfId="0" applyFont="1" applyFill="1" applyBorder="1" applyAlignment="1" applyProtection="1">
      <alignment horizontal="right" indent="1"/>
    </xf>
    <xf numFmtId="0" fontId="11" fillId="3" borderId="0" xfId="0" applyFont="1" applyFill="1" applyBorder="1" applyAlignment="1" applyProtection="1"/>
    <xf numFmtId="0" fontId="4" fillId="0" borderId="0" xfId="0" applyFont="1" applyFill="1" applyProtection="1">
      <alignment vertical="center"/>
    </xf>
    <xf numFmtId="0" fontId="11" fillId="0" borderId="0" xfId="0" applyFont="1" applyAlignment="1" applyProtection="1">
      <alignment shrinkToFit="1"/>
    </xf>
    <xf numFmtId="0" fontId="10" fillId="3" borderId="0" xfId="0" applyFont="1" applyFill="1" applyBorder="1" applyAlignment="1" applyProtection="1">
      <alignment shrinkToFit="1"/>
    </xf>
    <xf numFmtId="0" fontId="4" fillId="0" borderId="0" xfId="0" applyFont="1" applyFill="1" applyAlignment="1" applyProtection="1"/>
    <xf numFmtId="0" fontId="4" fillId="0" borderId="0" xfId="0" applyFont="1" applyFill="1" applyAlignment="1" applyProtection="1">
      <alignment horizontal="center" vertical="center"/>
    </xf>
    <xf numFmtId="0" fontId="11" fillId="0" borderId="0" xfId="0" applyFont="1" applyFill="1" applyProtection="1">
      <alignment vertical="center"/>
    </xf>
    <xf numFmtId="0" fontId="11" fillId="0" borderId="0" xfId="0" applyFont="1" applyFill="1" applyAlignment="1" applyProtection="1"/>
    <xf numFmtId="0" fontId="7" fillId="0" borderId="0" xfId="0" applyFont="1" applyAlignment="1" applyProtection="1">
      <alignment vertical="top" shrinkToFit="1"/>
    </xf>
    <xf numFmtId="0" fontId="12" fillId="0" borderId="0" xfId="0" applyFont="1" applyAlignment="1" applyProtection="1">
      <alignment vertical="top" shrinkToFit="1"/>
    </xf>
    <xf numFmtId="0" fontId="20" fillId="0" borderId="0" xfId="0" applyFont="1" applyAlignment="1" applyProtection="1">
      <alignment horizontal="right" vertical="top"/>
    </xf>
    <xf numFmtId="0" fontId="8" fillId="0" borderId="4" xfId="0" applyFont="1" applyBorder="1" applyAlignment="1" applyProtection="1"/>
    <xf numFmtId="0" fontId="12" fillId="0" borderId="4" xfId="0" applyFont="1" applyBorder="1" applyAlignment="1" applyProtection="1"/>
    <xf numFmtId="0" fontId="13" fillId="0" borderId="0" xfId="0" applyFont="1" applyBorder="1" applyAlignment="1" applyProtection="1">
      <alignment horizontal="left"/>
    </xf>
    <xf numFmtId="0" fontId="22" fillId="0" borderId="0" xfId="0" applyFont="1" applyAlignment="1" applyProtection="1"/>
    <xf numFmtId="0" fontId="10" fillId="0" borderId="0" xfId="0" applyFont="1" applyBorder="1" applyAlignment="1" applyProtection="1">
      <alignment horizontal="left"/>
    </xf>
    <xf numFmtId="0" fontId="4" fillId="0" borderId="0" xfId="0" applyFont="1" applyAlignment="1" applyProtection="1">
      <alignment vertical="center" shrinkToFit="1"/>
    </xf>
    <xf numFmtId="0" fontId="4" fillId="0" borderId="0" xfId="0" applyFont="1" applyAlignment="1" applyProtection="1">
      <alignment horizontal="right" vertical="center"/>
    </xf>
    <xf numFmtId="0" fontId="12" fillId="0" borderId="0" xfId="0" applyFont="1" applyBorder="1" applyAlignment="1" applyProtection="1">
      <alignment horizontal="center" vertical="center" shrinkToFit="1"/>
    </xf>
    <xf numFmtId="0" fontId="22" fillId="0" borderId="4" xfId="0" applyFont="1" applyBorder="1" applyAlignment="1" applyProtection="1"/>
    <xf numFmtId="0"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shrinkToFit="1"/>
      <protection locked="0"/>
    </xf>
    <xf numFmtId="181" fontId="12" fillId="0" borderId="13" xfId="0" applyNumberFormat="1" applyFont="1" applyBorder="1" applyAlignment="1" applyProtection="1">
      <alignment horizontal="center" vertical="center" shrinkToFit="1"/>
      <protection locked="0"/>
    </xf>
    <xf numFmtId="0" fontId="7" fillId="0" borderId="13"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7" fillId="0" borderId="13" xfId="0" applyNumberFormat="1" applyFont="1" applyBorder="1" applyAlignment="1" applyProtection="1">
      <alignment horizontal="center" vertical="center" shrinkToFit="1"/>
      <protection locked="0"/>
    </xf>
    <xf numFmtId="0" fontId="7" fillId="0" borderId="14" xfId="0" applyNumberFormat="1" applyFont="1" applyBorder="1" applyAlignment="1" applyProtection="1">
      <alignment horizontal="center" vertical="center" shrinkToFit="1"/>
      <protection locked="0"/>
    </xf>
    <xf numFmtId="0" fontId="7" fillId="0" borderId="15"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shrinkToFit="1"/>
      <protection locked="0"/>
    </xf>
    <xf numFmtId="181" fontId="12" fillId="0" borderId="16" xfId="0" applyNumberFormat="1" applyFont="1" applyBorder="1" applyAlignment="1" applyProtection="1">
      <alignment horizontal="center" vertical="center" shrinkToFit="1"/>
      <protection locked="0"/>
    </xf>
    <xf numFmtId="0" fontId="7" fillId="0" borderId="14"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shrinkToFit="1"/>
      <protection locked="0"/>
    </xf>
    <xf numFmtId="181" fontId="12" fillId="0" borderId="20" xfId="0" applyNumberFormat="1" applyFont="1" applyBorder="1" applyAlignment="1" applyProtection="1">
      <alignment horizontal="center" vertical="center" shrinkToFit="1"/>
      <protection locked="0"/>
    </xf>
    <xf numFmtId="0" fontId="7" fillId="0" borderId="21"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181" fontId="12" fillId="0" borderId="22" xfId="0" applyNumberFormat="1" applyFont="1" applyBorder="1" applyAlignment="1" applyProtection="1">
      <alignment horizontal="center" vertical="center" shrinkToFit="1"/>
      <protection locked="0"/>
    </xf>
    <xf numFmtId="0" fontId="7" fillId="0" borderId="0" xfId="0" applyFont="1" applyProtection="1">
      <alignment vertical="center"/>
    </xf>
    <xf numFmtId="0" fontId="12" fillId="0" borderId="0" xfId="0" applyFont="1" applyProtection="1">
      <alignment vertical="center"/>
    </xf>
    <xf numFmtId="0" fontId="13" fillId="0" borderId="0" xfId="0" applyFont="1" applyProtection="1">
      <alignment vertical="center"/>
    </xf>
    <xf numFmtId="0" fontId="13" fillId="0" borderId="0" xfId="0" applyFont="1" applyAlignment="1" applyProtection="1">
      <alignment horizontal="right" vertical="center"/>
    </xf>
    <xf numFmtId="0" fontId="13" fillId="0" borderId="0" xfId="0" applyFont="1" applyAlignment="1" applyProtection="1"/>
    <xf numFmtId="0" fontId="7" fillId="0" borderId="8" xfId="0" applyNumberFormat="1" applyFont="1" applyBorder="1" applyAlignment="1" applyProtection="1">
      <alignment horizontal="center" vertical="center"/>
      <protection locked="0"/>
    </xf>
    <xf numFmtId="0" fontId="7" fillId="0" borderId="7" xfId="0" applyNumberFormat="1" applyFont="1" applyBorder="1" applyAlignment="1" applyProtection="1">
      <alignment horizontal="center" vertical="center"/>
      <protection locked="0"/>
    </xf>
    <xf numFmtId="0" fontId="7" fillId="0" borderId="7" xfId="0" applyNumberFormat="1" applyFont="1" applyBorder="1" applyAlignment="1" applyProtection="1">
      <alignment horizontal="center" vertical="center" shrinkToFit="1"/>
      <protection locked="0"/>
    </xf>
    <xf numFmtId="177" fontId="12" fillId="0" borderId="6" xfId="0" applyNumberFormat="1" applyFont="1" applyBorder="1" applyAlignment="1" applyProtection="1">
      <alignment horizontal="center" vertical="center" justifyLastLine="1"/>
    </xf>
    <xf numFmtId="0" fontId="12" fillId="0" borderId="5" xfId="0" applyFont="1" applyBorder="1" applyAlignment="1" applyProtection="1">
      <alignment horizontal="center" vertical="center" justifyLastLine="1"/>
    </xf>
    <xf numFmtId="180" fontId="7" fillId="0" borderId="23" xfId="0" applyNumberFormat="1" applyFont="1" applyBorder="1" applyAlignment="1" applyProtection="1">
      <alignment horizontal="center" vertical="center" shrinkToFit="1"/>
    </xf>
    <xf numFmtId="3" fontId="7" fillId="0" borderId="20" xfId="0" applyNumberFormat="1" applyFont="1" applyBorder="1" applyAlignment="1" applyProtection="1">
      <alignment horizontal="center" vertical="center"/>
    </xf>
    <xf numFmtId="38" fontId="7" fillId="0" borderId="24" xfId="7" applyFont="1" applyBorder="1" applyAlignment="1" applyProtection="1">
      <alignment horizontal="center" vertical="center"/>
    </xf>
    <xf numFmtId="180" fontId="7" fillId="0" borderId="25" xfId="0" applyNumberFormat="1" applyFont="1" applyBorder="1" applyAlignment="1" applyProtection="1">
      <alignment horizontal="center" vertical="center" shrinkToFit="1"/>
    </xf>
    <xf numFmtId="3" fontId="7" fillId="0" borderId="10" xfId="0" applyNumberFormat="1" applyFont="1" applyBorder="1" applyAlignment="1" applyProtection="1">
      <alignment horizontal="center" vertical="center"/>
    </xf>
    <xf numFmtId="38" fontId="7" fillId="0" borderId="26" xfId="7" applyFont="1" applyBorder="1" applyAlignment="1" applyProtection="1">
      <alignment horizontal="center" vertical="center"/>
    </xf>
    <xf numFmtId="180" fontId="7" fillId="0" borderId="30" xfId="0" applyNumberFormat="1" applyFont="1" applyBorder="1" applyAlignment="1" applyProtection="1">
      <alignment horizontal="center" vertical="center" shrinkToFit="1"/>
    </xf>
    <xf numFmtId="180" fontId="7" fillId="0" borderId="27" xfId="0" applyNumberFormat="1" applyFont="1" applyBorder="1" applyAlignment="1" applyProtection="1">
      <alignment horizontal="center" vertical="center" shrinkToFit="1"/>
    </xf>
    <xf numFmtId="3" fontId="7" fillId="0" borderId="16" xfId="0" applyNumberFormat="1" applyFont="1" applyBorder="1" applyAlignment="1" applyProtection="1">
      <alignment horizontal="center" vertical="center"/>
    </xf>
    <xf numFmtId="38" fontId="7" fillId="0" borderId="28" xfId="7" applyFont="1" applyBorder="1" applyAlignment="1" applyProtection="1">
      <alignment horizontal="center" vertical="center"/>
    </xf>
    <xf numFmtId="0" fontId="7" fillId="0" borderId="9" xfId="0" applyFont="1" applyBorder="1" applyAlignment="1" applyProtection="1">
      <alignment horizontal="distributed" vertical="center" justifyLastLine="1"/>
    </xf>
    <xf numFmtId="38" fontId="7" fillId="0" borderId="5" xfId="7" applyFont="1" applyBorder="1" applyAlignment="1" applyProtection="1">
      <alignment horizontal="center" vertical="center"/>
    </xf>
    <xf numFmtId="0" fontId="7" fillId="3" borderId="0" xfId="0" applyFont="1" applyFill="1" applyBorder="1" applyProtection="1">
      <alignment vertical="center"/>
    </xf>
    <xf numFmtId="0" fontId="12" fillId="3" borderId="0" xfId="0" applyFont="1" applyFill="1" applyBorder="1" applyProtection="1">
      <alignment vertical="center"/>
    </xf>
    <xf numFmtId="0" fontId="4" fillId="3" borderId="0" xfId="0" applyFont="1" applyFill="1" applyBorder="1" applyAlignment="1" applyProtection="1">
      <alignment vertical="center" shrinkToFit="1"/>
    </xf>
    <xf numFmtId="0" fontId="7" fillId="3" borderId="0" xfId="0" applyFont="1" applyFill="1" applyProtection="1">
      <alignment vertical="center"/>
    </xf>
    <xf numFmtId="0" fontId="12" fillId="3" borderId="0" xfId="0" applyFont="1" applyFill="1" applyProtection="1">
      <alignment vertical="center"/>
    </xf>
    <xf numFmtId="0" fontId="4" fillId="3" borderId="0" xfId="0" applyFont="1" applyFill="1" applyAlignment="1" applyProtection="1">
      <alignment vertical="center" shrinkToFit="1"/>
    </xf>
    <xf numFmtId="0" fontId="7" fillId="6" borderId="5" xfId="0" applyFont="1" applyFill="1" applyBorder="1" applyAlignment="1" applyProtection="1">
      <alignment horizontal="center" vertical="center"/>
    </xf>
    <xf numFmtId="0" fontId="12" fillId="6" borderId="9" xfId="0" applyFont="1" applyFill="1" applyBorder="1" applyAlignment="1" applyProtection="1">
      <alignment horizontal="center" vertical="center"/>
    </xf>
    <xf numFmtId="0" fontId="12" fillId="6" borderId="29"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textRotation="255"/>
    </xf>
    <xf numFmtId="0" fontId="12" fillId="6" borderId="7"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12" fillId="6" borderId="9" xfId="0" applyFont="1" applyFill="1" applyBorder="1" applyAlignment="1" applyProtection="1">
      <alignment horizontal="center" wrapText="1"/>
    </xf>
    <xf numFmtId="0" fontId="12" fillId="6" borderId="6" xfId="0" applyFont="1" applyFill="1" applyBorder="1" applyAlignment="1" applyProtection="1">
      <alignment horizontal="center"/>
    </xf>
    <xf numFmtId="0" fontId="12" fillId="6" borderId="7" xfId="0" applyFont="1" applyFill="1" applyBorder="1" applyAlignment="1" applyProtection="1">
      <alignment horizontal="center"/>
    </xf>
    <xf numFmtId="0" fontId="12" fillId="6" borderId="6" xfId="0" applyFont="1" applyFill="1" applyBorder="1" applyAlignment="1" applyProtection="1">
      <alignment horizontal="center" wrapText="1"/>
    </xf>
    <xf numFmtId="0" fontId="12" fillId="6" borderId="7" xfId="0" applyFont="1" applyFill="1" applyBorder="1" applyAlignment="1" applyProtection="1">
      <alignment horizontal="center" shrinkToFit="1"/>
    </xf>
    <xf numFmtId="0" fontId="12" fillId="6" borderId="5" xfId="0" applyFont="1" applyFill="1" applyBorder="1" applyAlignment="1" applyProtection="1">
      <alignment horizontal="center" vertical="center" wrapText="1"/>
    </xf>
    <xf numFmtId="38" fontId="24" fillId="0" borderId="31" xfId="0" applyNumberFormat="1" applyFont="1" applyBorder="1" applyAlignment="1" applyProtection="1">
      <alignment horizontal="center" vertical="center"/>
    </xf>
    <xf numFmtId="0" fontId="11" fillId="0" borderId="9" xfId="0" applyFont="1" applyBorder="1" applyAlignment="1" applyProtection="1">
      <alignment horizontal="center" vertical="center"/>
      <protection locked="0"/>
    </xf>
    <xf numFmtId="0" fontId="23" fillId="0" borderId="0" xfId="0" applyFont="1" applyFill="1" applyAlignment="1">
      <alignment vertical="center" shrinkToFit="1"/>
    </xf>
    <xf numFmtId="0" fontId="23" fillId="0" borderId="0" xfId="0" applyFont="1" applyAlignment="1">
      <alignment vertical="center" shrinkToFit="1"/>
    </xf>
    <xf numFmtId="0" fontId="12" fillId="0" borderId="29" xfId="0" applyFont="1" applyBorder="1" applyAlignment="1" applyProtection="1">
      <alignment horizontal="center" vertical="center" wrapText="1" shrinkToFit="1"/>
    </xf>
    <xf numFmtId="0" fontId="11" fillId="0" borderId="0" xfId="0" applyFont="1">
      <alignment vertical="center"/>
    </xf>
    <xf numFmtId="0" fontId="11" fillId="0" borderId="0" xfId="0" applyFont="1" applyAlignment="1">
      <alignment vertical="top"/>
    </xf>
    <xf numFmtId="0" fontId="11" fillId="0" borderId="0" xfId="0" applyFont="1" applyAlignment="1">
      <alignment vertical="center"/>
    </xf>
    <xf numFmtId="0" fontId="11" fillId="0" borderId="2" xfId="0" applyFont="1" applyBorder="1" applyAlignment="1">
      <alignment vertical="center"/>
    </xf>
    <xf numFmtId="0" fontId="11" fillId="0" borderId="33" xfId="0" applyFont="1" applyBorder="1" applyAlignment="1">
      <alignment vertical="center"/>
    </xf>
    <xf numFmtId="0" fontId="30" fillId="0" borderId="0" xfId="0" applyFont="1">
      <alignment vertical="center"/>
    </xf>
    <xf numFmtId="0" fontId="11" fillId="0" borderId="31" xfId="0" applyFont="1" applyBorder="1">
      <alignment vertical="center"/>
    </xf>
    <xf numFmtId="0" fontId="11" fillId="0" borderId="34" xfId="0" applyFont="1" applyBorder="1" applyAlignment="1">
      <alignment horizontal="right" vertical="center"/>
    </xf>
    <xf numFmtId="0" fontId="11" fillId="0" borderId="35" xfId="0" applyFont="1" applyBorder="1" applyAlignment="1">
      <alignment horizontal="right" vertical="center"/>
    </xf>
    <xf numFmtId="0" fontId="28" fillId="0" borderId="0" xfId="0" applyFont="1">
      <alignment vertical="center"/>
    </xf>
    <xf numFmtId="0" fontId="32" fillId="0" borderId="0" xfId="0" applyFont="1" applyAlignment="1">
      <alignment vertical="center" shrinkToFit="1"/>
    </xf>
    <xf numFmtId="0" fontId="32" fillId="0" borderId="0" xfId="0" applyFont="1">
      <alignment vertical="center"/>
    </xf>
    <xf numFmtId="0" fontId="29" fillId="0" borderId="0" xfId="0" applyFont="1">
      <alignment vertical="center"/>
    </xf>
    <xf numFmtId="0" fontId="35" fillId="0" borderId="0" xfId="0" applyFont="1" applyAlignment="1">
      <alignment vertical="center"/>
    </xf>
    <xf numFmtId="0" fontId="35" fillId="0" borderId="0" xfId="0" applyFont="1">
      <alignment vertical="center"/>
    </xf>
    <xf numFmtId="0" fontId="30" fillId="0" borderId="0" xfId="0" applyFont="1" applyBorder="1" applyAlignment="1">
      <alignment horizontal="distributed" vertical="center"/>
    </xf>
    <xf numFmtId="0" fontId="29" fillId="0" borderId="0" xfId="0" applyFont="1" applyBorder="1" applyAlignment="1">
      <alignment horizontal="center" vertical="center"/>
    </xf>
    <xf numFmtId="0" fontId="11" fillId="0" borderId="0" xfId="0" applyFont="1" applyBorder="1" applyAlignment="1">
      <alignment vertical="center"/>
    </xf>
    <xf numFmtId="0" fontId="30" fillId="0" borderId="31" xfId="0" applyFont="1" applyBorder="1" applyAlignment="1">
      <alignment horizontal="distributed" vertical="center"/>
    </xf>
    <xf numFmtId="0" fontId="11" fillId="0" borderId="8" xfId="0" applyFont="1" applyBorder="1">
      <alignment vertical="center"/>
    </xf>
    <xf numFmtId="0" fontId="11" fillId="0" borderId="36" xfId="0" applyFont="1" applyBorder="1">
      <alignment vertical="center"/>
    </xf>
    <xf numFmtId="0" fontId="11" fillId="0" borderId="37" xfId="0" applyFont="1" applyBorder="1">
      <alignment vertical="center"/>
    </xf>
    <xf numFmtId="0" fontId="11" fillId="0" borderId="4" xfId="0" applyFont="1" applyBorder="1">
      <alignment vertical="center"/>
    </xf>
    <xf numFmtId="0" fontId="11" fillId="0" borderId="35" xfId="0" applyFont="1" applyBorder="1">
      <alignment vertical="center"/>
    </xf>
    <xf numFmtId="0" fontId="11" fillId="0" borderId="0" xfId="0" applyFont="1" applyBorder="1">
      <alignment vertical="center"/>
    </xf>
    <xf numFmtId="0" fontId="11" fillId="0" borderId="38" xfId="0" applyFont="1" applyBorder="1">
      <alignment vertical="center"/>
    </xf>
    <xf numFmtId="0" fontId="33" fillId="0" borderId="39" xfId="0" applyFont="1" applyBorder="1">
      <alignment vertical="center"/>
    </xf>
    <xf numFmtId="0" fontId="33" fillId="0" borderId="31" xfId="0" applyFont="1" applyBorder="1">
      <alignment vertical="center"/>
    </xf>
    <xf numFmtId="0" fontId="11" fillId="0" borderId="40" xfId="0" applyFont="1" applyBorder="1">
      <alignment vertical="center"/>
    </xf>
    <xf numFmtId="0" fontId="31" fillId="0" borderId="0" xfId="0" applyFont="1">
      <alignment vertical="center"/>
    </xf>
    <xf numFmtId="0" fontId="35" fillId="0" borderId="0" xfId="0" applyFont="1" applyBorder="1">
      <alignment vertical="center"/>
    </xf>
    <xf numFmtId="0" fontId="37" fillId="0" borderId="0" xfId="0" applyFont="1" applyFill="1" applyBorder="1" applyAlignment="1">
      <alignment horizontal="right" vertical="center"/>
    </xf>
    <xf numFmtId="0" fontId="30" fillId="0" borderId="0" xfId="0" applyFont="1" applyBorder="1">
      <alignment vertical="center"/>
    </xf>
    <xf numFmtId="0" fontId="36" fillId="0" borderId="0" xfId="0" applyFont="1" applyBorder="1" applyAlignment="1">
      <alignment horizontal="left" vertical="center" indent="1"/>
    </xf>
    <xf numFmtId="0" fontId="31" fillId="0" borderId="33" xfId="0" applyFont="1" applyBorder="1" applyAlignment="1">
      <alignment horizontal="center" vertical="center"/>
    </xf>
    <xf numFmtId="0" fontId="31" fillId="0" borderId="2" xfId="0" applyFont="1" applyBorder="1" applyAlignment="1">
      <alignment vertical="center"/>
    </xf>
    <xf numFmtId="3" fontId="36" fillId="0" borderId="41" xfId="0" applyNumberFormat="1" applyFont="1" applyBorder="1" applyAlignment="1">
      <alignment horizontal="right" vertical="center" indent="1"/>
    </xf>
    <xf numFmtId="0" fontId="30" fillId="0" borderId="5" xfId="0" applyFont="1" applyBorder="1">
      <alignment vertical="center"/>
    </xf>
    <xf numFmtId="0" fontId="30" fillId="0" borderId="42" xfId="0" applyFont="1" applyBorder="1">
      <alignment vertical="center"/>
    </xf>
    <xf numFmtId="0" fontId="11" fillId="0" borderId="41" xfId="0" applyFont="1" applyBorder="1">
      <alignment vertical="center"/>
    </xf>
    <xf numFmtId="3" fontId="36" fillId="0" borderId="8" xfId="0" applyNumberFormat="1" applyFont="1" applyBorder="1" applyAlignment="1">
      <alignment horizontal="right" vertical="center" indent="1"/>
    </xf>
    <xf numFmtId="3" fontId="29" fillId="0" borderId="37" xfId="0" applyNumberFormat="1" applyFont="1" applyBorder="1" applyAlignment="1">
      <alignment horizontal="right" vertical="center" indent="1"/>
    </xf>
    <xf numFmtId="0" fontId="11" fillId="0" borderId="33" xfId="0" applyFont="1" applyBorder="1" applyAlignment="1">
      <alignment horizontal="right" vertical="center"/>
    </xf>
    <xf numFmtId="0" fontId="35" fillId="0" borderId="5" xfId="0" applyFont="1" applyBorder="1">
      <alignment vertical="center"/>
    </xf>
    <xf numFmtId="0" fontId="35" fillId="0" borderId="42" xfId="0" applyFont="1" applyBorder="1">
      <alignment vertical="center"/>
    </xf>
    <xf numFmtId="0" fontId="31" fillId="0" borderId="34" xfId="0" applyFont="1" applyBorder="1" applyAlignment="1">
      <alignment horizontal="center" vertical="center"/>
    </xf>
    <xf numFmtId="0" fontId="33" fillId="0" borderId="4" xfId="0" applyFont="1" applyBorder="1" applyAlignment="1">
      <alignment vertical="top"/>
    </xf>
    <xf numFmtId="0" fontId="33" fillId="0" borderId="4" xfId="0" applyFont="1" applyBorder="1">
      <alignment vertical="center"/>
    </xf>
    <xf numFmtId="0" fontId="41" fillId="0" borderId="0" xfId="0" applyFont="1" applyAlignment="1"/>
    <xf numFmtId="0" fontId="31" fillId="0" borderId="0" xfId="0" applyFont="1" applyBorder="1" applyAlignment="1">
      <alignment horizontal="center" vertical="center"/>
    </xf>
    <xf numFmtId="0" fontId="31" fillId="0" borderId="0" xfId="0" applyFont="1" applyBorder="1" applyAlignment="1">
      <alignment horizontal="right" vertical="center"/>
    </xf>
    <xf numFmtId="0" fontId="29" fillId="4" borderId="43" xfId="0" applyFont="1" applyFill="1" applyBorder="1" applyAlignment="1" applyProtection="1">
      <alignment horizontal="center" vertical="center"/>
      <protection locked="0"/>
    </xf>
    <xf numFmtId="0" fontId="29" fillId="4" borderId="44" xfId="0" applyFont="1" applyFill="1" applyBorder="1" applyAlignment="1" applyProtection="1">
      <alignment horizontal="center" vertical="center"/>
      <protection locked="0"/>
    </xf>
    <xf numFmtId="0" fontId="29" fillId="4" borderId="45" xfId="0" applyFont="1" applyFill="1" applyBorder="1" applyAlignment="1" applyProtection="1">
      <alignment horizontal="center" vertical="center"/>
      <protection locked="0"/>
    </xf>
    <xf numFmtId="0" fontId="31" fillId="0" borderId="0" xfId="0" applyFont="1" applyBorder="1" applyAlignment="1" applyProtection="1">
      <alignment horizontal="right" vertical="center"/>
      <protection locked="0"/>
    </xf>
    <xf numFmtId="49" fontId="7" fillId="0" borderId="24" xfId="0" applyNumberFormat="1" applyFont="1" applyBorder="1" applyAlignment="1" applyProtection="1">
      <alignment horizontal="center" vertical="center" shrinkToFit="1"/>
      <protection locked="0"/>
    </xf>
    <xf numFmtId="49" fontId="7" fillId="0" borderId="46" xfId="0" applyNumberFormat="1" applyFont="1" applyBorder="1" applyAlignment="1" applyProtection="1">
      <alignment horizontal="center" vertical="center" shrinkToFit="1"/>
      <protection locked="0"/>
    </xf>
    <xf numFmtId="0" fontId="23" fillId="0" borderId="0" xfId="0" applyFont="1" applyAlignment="1" applyProtection="1">
      <alignment vertical="center" shrinkToFit="1"/>
      <protection locked="0"/>
    </xf>
    <xf numFmtId="0" fontId="23" fillId="7" borderId="0" xfId="0" applyFont="1" applyFill="1" applyAlignment="1">
      <alignment vertical="center" shrinkToFit="1"/>
    </xf>
    <xf numFmtId="0" fontId="23" fillId="7" borderId="0" xfId="0" applyFont="1" applyFill="1" applyAlignment="1" applyProtection="1">
      <alignment vertical="center" shrinkToFit="1"/>
      <protection locked="0"/>
    </xf>
    <xf numFmtId="0" fontId="23" fillId="7" borderId="0" xfId="0" applyFont="1" applyFill="1" applyBorder="1" applyAlignment="1">
      <alignment vertical="center" shrinkToFit="1"/>
    </xf>
    <xf numFmtId="0" fontId="23" fillId="7" borderId="0" xfId="0" applyFont="1" applyFill="1" applyBorder="1" applyAlignment="1">
      <alignment horizontal="center" vertical="center" shrinkToFit="1"/>
    </xf>
    <xf numFmtId="38" fontId="23" fillId="7" borderId="0" xfId="0" applyNumberFormat="1" applyFont="1" applyFill="1" applyBorder="1" applyAlignment="1">
      <alignment vertical="center" shrinkToFit="1"/>
    </xf>
    <xf numFmtId="0" fontId="23" fillId="7" borderId="5" xfId="0" applyFont="1" applyFill="1" applyBorder="1" applyAlignment="1">
      <alignment vertical="center" shrinkToFit="1"/>
    </xf>
    <xf numFmtId="38" fontId="23" fillId="7" borderId="0" xfId="0" applyNumberFormat="1" applyFont="1" applyFill="1" applyAlignment="1">
      <alignment vertical="center" shrinkToFit="1"/>
    </xf>
    <xf numFmtId="0" fontId="27" fillId="7" borderId="0" xfId="0" applyFont="1" applyFill="1" applyBorder="1" applyAlignment="1">
      <alignment vertical="center"/>
    </xf>
    <xf numFmtId="49" fontId="7" fillId="0" borderId="5" xfId="0" applyNumberFormat="1" applyFont="1" applyBorder="1" applyAlignment="1" applyProtection="1">
      <alignment horizontal="center" vertical="center" shrinkToFit="1"/>
    </xf>
    <xf numFmtId="49" fontId="7" fillId="0" borderId="47"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protection locked="0"/>
    </xf>
    <xf numFmtId="0" fontId="7" fillId="0" borderId="20" xfId="0" applyNumberFormat="1" applyFont="1" applyBorder="1" applyAlignment="1" applyProtection="1">
      <alignment horizontal="center"/>
      <protection locked="0"/>
    </xf>
    <xf numFmtId="0" fontId="7" fillId="0" borderId="21" xfId="0" applyNumberFormat="1" applyFont="1" applyBorder="1" applyAlignment="1" applyProtection="1">
      <alignment horizontal="center"/>
      <protection locked="0"/>
    </xf>
    <xf numFmtId="0" fontId="7" fillId="8" borderId="48" xfId="0" applyNumberFormat="1" applyFont="1" applyFill="1" applyBorder="1" applyAlignment="1" applyProtection="1">
      <alignment horizontal="center" vertical="center"/>
      <protection locked="0"/>
    </xf>
    <xf numFmtId="0" fontId="7" fillId="0" borderId="49" xfId="0" applyNumberFormat="1" applyFont="1" applyBorder="1" applyAlignment="1" applyProtection="1">
      <alignment horizontal="center"/>
      <protection locked="0"/>
    </xf>
    <xf numFmtId="0" fontId="7" fillId="8" borderId="14" xfId="0" applyNumberFormat="1" applyFont="1" applyFill="1" applyBorder="1" applyAlignment="1" applyProtection="1">
      <alignment horizontal="center" vertical="center"/>
      <protection locked="0"/>
    </xf>
    <xf numFmtId="0" fontId="7" fillId="8" borderId="3" xfId="0" applyNumberFormat="1" applyFont="1" applyFill="1" applyBorder="1" applyAlignment="1" applyProtection="1">
      <alignment horizontal="center" vertical="center"/>
      <protection locked="0"/>
    </xf>
    <xf numFmtId="0" fontId="7" fillId="0" borderId="50" xfId="0" applyNumberFormat="1" applyFont="1" applyBorder="1" applyAlignment="1" applyProtection="1">
      <alignment horizontal="center"/>
      <protection locked="0"/>
    </xf>
    <xf numFmtId="0" fontId="7" fillId="8" borderId="16" xfId="0" applyNumberFormat="1" applyFont="1" applyFill="1" applyBorder="1" applyAlignment="1" applyProtection="1">
      <alignment horizontal="center" vertical="center"/>
      <protection locked="0"/>
    </xf>
    <xf numFmtId="0" fontId="7" fillId="8" borderId="51" xfId="0" applyNumberFormat="1" applyFont="1" applyFill="1" applyBorder="1" applyAlignment="1" applyProtection="1">
      <alignment horizontal="center" vertical="center"/>
      <protection locked="0"/>
    </xf>
    <xf numFmtId="0" fontId="11" fillId="0" borderId="39" xfId="0" applyFont="1" applyBorder="1">
      <alignment vertical="center"/>
    </xf>
    <xf numFmtId="0" fontId="11" fillId="0" borderId="0" xfId="0" applyFont="1" applyBorder="1" applyAlignment="1">
      <alignment horizontal="right" vertical="center"/>
    </xf>
    <xf numFmtId="0" fontId="11" fillId="0" borderId="38" xfId="0" applyFont="1" applyBorder="1" applyAlignment="1">
      <alignment horizontal="right" vertical="center"/>
    </xf>
    <xf numFmtId="0" fontId="11" fillId="0" borderId="4" xfId="0" applyFont="1" applyBorder="1" applyAlignment="1">
      <alignment horizontal="right" vertical="center"/>
    </xf>
    <xf numFmtId="0" fontId="11" fillId="0" borderId="4" xfId="0" applyFont="1" applyBorder="1" applyAlignment="1" applyProtection="1">
      <alignment horizontal="right" vertical="center"/>
      <protection locked="0"/>
    </xf>
    <xf numFmtId="0" fontId="11" fillId="0" borderId="37"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4" fillId="0" borderId="0" xfId="0" applyFont="1" applyAlignment="1" applyProtection="1">
      <alignment horizontal="left" vertical="center"/>
    </xf>
    <xf numFmtId="0" fontId="4" fillId="0" borderId="0" xfId="0" applyFont="1" applyAlignment="1" applyProtection="1">
      <alignment horizontal="left"/>
    </xf>
    <xf numFmtId="0" fontId="11" fillId="0" borderId="0" xfId="0" applyFont="1" applyAlignment="1" applyProtection="1">
      <alignment horizontal="left" vertical="center"/>
    </xf>
    <xf numFmtId="0" fontId="11" fillId="0" borderId="0" xfId="0" applyFont="1" applyAlignment="1" applyProtection="1">
      <alignment horizontal="left"/>
    </xf>
    <xf numFmtId="0" fontId="12" fillId="10" borderId="8" xfId="0" applyFont="1" applyFill="1" applyBorder="1" applyAlignment="1" applyProtection="1">
      <alignment horizontal="center" vertical="center" wrapText="1"/>
    </xf>
    <xf numFmtId="0" fontId="12" fillId="10" borderId="9" xfId="0" applyFont="1" applyFill="1" applyBorder="1" applyAlignment="1" applyProtection="1">
      <alignment horizontal="center" wrapText="1"/>
    </xf>
    <xf numFmtId="0" fontId="12" fillId="10" borderId="6" xfId="0" applyFont="1" applyFill="1" applyBorder="1" applyAlignment="1" applyProtection="1">
      <alignment horizontal="center"/>
    </xf>
    <xf numFmtId="0" fontId="12" fillId="10" borderId="7" xfId="0" applyFont="1" applyFill="1" applyBorder="1" applyAlignment="1" applyProtection="1">
      <alignment horizontal="center"/>
    </xf>
    <xf numFmtId="0" fontId="12" fillId="10" borderId="6" xfId="0" applyFont="1" applyFill="1" applyBorder="1" applyAlignment="1" applyProtection="1">
      <alignment horizontal="center" wrapText="1"/>
    </xf>
    <xf numFmtId="0" fontId="12" fillId="10" borderId="7" xfId="0" applyFont="1" applyFill="1" applyBorder="1" applyAlignment="1" applyProtection="1">
      <alignment horizontal="center" shrinkToFit="1"/>
    </xf>
    <xf numFmtId="0" fontId="12" fillId="10" borderId="5" xfId="0" applyFont="1" applyFill="1" applyBorder="1" applyAlignment="1" applyProtection="1">
      <alignment horizontal="center" vertical="center" wrapText="1"/>
    </xf>
    <xf numFmtId="0" fontId="7" fillId="10" borderId="5" xfId="0" applyFont="1" applyFill="1" applyBorder="1" applyAlignment="1" applyProtection="1">
      <alignment horizontal="center" vertical="center"/>
    </xf>
    <xf numFmtId="0" fontId="12" fillId="10" borderId="9" xfId="0" applyFont="1" applyFill="1" applyBorder="1" applyAlignment="1" applyProtection="1">
      <alignment horizontal="center" vertical="center"/>
    </xf>
    <xf numFmtId="0" fontId="12" fillId="10" borderId="29"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textRotation="255"/>
    </xf>
    <xf numFmtId="0" fontId="12" fillId="10" borderId="7" xfId="0" applyFont="1" applyFill="1" applyBorder="1" applyAlignment="1" applyProtection="1">
      <alignment horizontal="center" vertical="center" wrapText="1"/>
    </xf>
    <xf numFmtId="0" fontId="44" fillId="12" borderId="5" xfId="0" applyFont="1" applyFill="1" applyBorder="1" applyAlignment="1" applyProtection="1">
      <alignment horizontal="center" vertical="center"/>
    </xf>
    <xf numFmtId="0" fontId="44" fillId="12" borderId="5" xfId="0" applyNumberFormat="1" applyFont="1" applyFill="1" applyBorder="1" applyAlignment="1" applyProtection="1">
      <alignment horizontal="center" vertical="center"/>
    </xf>
    <xf numFmtId="0" fontId="44" fillId="12" borderId="5" xfId="0" applyFont="1" applyFill="1" applyBorder="1" applyAlignment="1" applyProtection="1">
      <alignment horizontal="center" vertical="center" shrinkToFit="1"/>
    </xf>
    <xf numFmtId="49" fontId="44" fillId="12" borderId="5" xfId="0" applyNumberFormat="1" applyFont="1" applyFill="1" applyBorder="1" applyAlignment="1" applyProtection="1">
      <alignment horizontal="center" vertical="center" shrinkToFit="1"/>
    </xf>
    <xf numFmtId="49" fontId="44" fillId="9" borderId="52" xfId="0" applyNumberFormat="1" applyFont="1" applyFill="1" applyBorder="1" applyAlignment="1" applyProtection="1">
      <alignment horizontal="center" vertical="center" shrinkToFit="1"/>
    </xf>
    <xf numFmtId="0" fontId="44" fillId="9" borderId="5" xfId="0" applyFont="1" applyFill="1" applyBorder="1" applyAlignment="1" applyProtection="1">
      <alignment horizontal="center" vertical="center" shrinkToFit="1"/>
    </xf>
    <xf numFmtId="49" fontId="44" fillId="9" borderId="5" xfId="0" applyNumberFormat="1" applyFont="1" applyFill="1" applyBorder="1" applyAlignment="1" applyProtection="1">
      <alignment horizontal="center" vertical="center" shrinkToFit="1"/>
    </xf>
    <xf numFmtId="49" fontId="44" fillId="0" borderId="0" xfId="0" applyNumberFormat="1" applyFont="1" applyFill="1" applyBorder="1" applyAlignment="1" applyProtection="1">
      <alignment vertical="center" shrinkToFit="1"/>
    </xf>
    <xf numFmtId="0" fontId="44" fillId="0" borderId="0" xfId="0" applyFont="1" applyAlignment="1" applyProtection="1">
      <alignment vertical="center"/>
    </xf>
    <xf numFmtId="0" fontId="46" fillId="0" borderId="0" xfId="0" applyFont="1" applyFill="1" applyProtection="1">
      <alignment vertical="center"/>
    </xf>
    <xf numFmtId="0" fontId="46" fillId="0" borderId="0" xfId="0" applyFont="1" applyAlignment="1" applyProtection="1">
      <alignment vertical="center"/>
    </xf>
    <xf numFmtId="0" fontId="46" fillId="0" borderId="5" xfId="0" applyFont="1" applyFill="1" applyBorder="1" applyProtection="1">
      <alignment vertical="center"/>
    </xf>
    <xf numFmtId="0" fontId="46" fillId="4" borderId="5" xfId="0" applyFont="1" applyFill="1" applyBorder="1" applyProtection="1">
      <alignment vertical="center"/>
    </xf>
    <xf numFmtId="0" fontId="45" fillId="0" borderId="5" xfId="0" applyFont="1" applyFill="1" applyBorder="1" applyProtection="1">
      <alignment vertical="center"/>
    </xf>
    <xf numFmtId="49" fontId="46" fillId="0" borderId="5" xfId="0" applyNumberFormat="1" applyFont="1" applyFill="1" applyBorder="1" applyProtection="1">
      <alignment vertical="center"/>
    </xf>
    <xf numFmtId="49" fontId="46" fillId="0" borderId="52" xfId="0" applyNumberFormat="1" applyFont="1" applyFill="1" applyBorder="1" applyProtection="1">
      <alignment vertical="center"/>
    </xf>
    <xf numFmtId="0" fontId="46" fillId="0" borderId="0" xfId="0" applyFont="1" applyFill="1" applyBorder="1" applyProtection="1">
      <alignment vertical="center"/>
    </xf>
    <xf numFmtId="0" fontId="46" fillId="0" borderId="0" xfId="0" applyFont="1" applyProtection="1">
      <alignment vertical="center"/>
    </xf>
    <xf numFmtId="0" fontId="46" fillId="0" borderId="0" xfId="0" applyNumberFormat="1" applyFont="1" applyAlignment="1" applyProtection="1">
      <alignment vertical="center"/>
    </xf>
    <xf numFmtId="49" fontId="46" fillId="0" borderId="0" xfId="0" applyNumberFormat="1" applyFont="1" applyAlignment="1" applyProtection="1">
      <alignment vertical="center"/>
    </xf>
    <xf numFmtId="0" fontId="54" fillId="11" borderId="5" xfId="0" applyFont="1" applyFill="1" applyBorder="1" applyAlignment="1" applyProtection="1">
      <alignment horizontal="center" vertical="center"/>
    </xf>
    <xf numFmtId="0" fontId="54" fillId="11" borderId="5" xfId="0" applyNumberFormat="1" applyFont="1" applyFill="1" applyBorder="1" applyAlignment="1" applyProtection="1">
      <alignment horizontal="center" vertical="center"/>
    </xf>
    <xf numFmtId="0" fontId="54" fillId="11" borderId="5" xfId="0" applyFont="1" applyFill="1" applyBorder="1" applyAlignment="1" applyProtection="1">
      <alignment horizontal="center" vertical="center" shrinkToFit="1"/>
    </xf>
    <xf numFmtId="49" fontId="54" fillId="11" borderId="5" xfId="0" applyNumberFormat="1" applyFont="1" applyFill="1" applyBorder="1" applyAlignment="1" applyProtection="1">
      <alignment horizontal="center" vertical="center" shrinkToFit="1"/>
    </xf>
    <xf numFmtId="0" fontId="0" fillId="0" borderId="0" xfId="0"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71" xfId="0" applyBorder="1" applyProtection="1">
      <alignment vertical="center"/>
      <protection hidden="1"/>
    </xf>
    <xf numFmtId="0" fontId="0" fillId="0" borderId="5" xfId="0" applyBorder="1" applyProtection="1">
      <alignment vertical="center"/>
      <protection hidden="1"/>
    </xf>
    <xf numFmtId="0" fontId="0" fillId="14" borderId="5" xfId="0" applyFill="1" applyBorder="1" applyAlignment="1" applyProtection="1">
      <alignment horizontal="left" vertical="center"/>
      <protection hidden="1"/>
    </xf>
    <xf numFmtId="0" fontId="0" fillId="14" borderId="73" xfId="0" applyFill="1" applyBorder="1" applyAlignment="1" applyProtection="1">
      <alignment horizontal="left" vertical="center"/>
      <protection hidden="1"/>
    </xf>
    <xf numFmtId="0" fontId="0" fillId="14" borderId="71" xfId="0" applyFill="1" applyBorder="1" applyAlignment="1" applyProtection="1">
      <alignment horizontal="center" vertical="center"/>
      <protection hidden="1"/>
    </xf>
    <xf numFmtId="0" fontId="0" fillId="0" borderId="5" xfId="0" applyBorder="1" applyAlignment="1" applyProtection="1">
      <alignment vertical="center" shrinkToFit="1"/>
      <protection hidden="1"/>
    </xf>
    <xf numFmtId="0" fontId="0" fillId="0" borderId="74" xfId="0" applyBorder="1" applyProtection="1">
      <alignment vertical="center"/>
      <protection hidden="1"/>
    </xf>
    <xf numFmtId="0" fontId="0" fillId="0" borderId="75"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7" fillId="0" borderId="0" xfId="9"/>
    <xf numFmtId="0" fontId="7" fillId="15" borderId="0" xfId="9" applyFill="1"/>
    <xf numFmtId="0" fontId="36" fillId="15" borderId="0" xfId="9" applyFont="1" applyFill="1"/>
    <xf numFmtId="0" fontId="7" fillId="15" borderId="79" xfId="9" applyFill="1" applyBorder="1"/>
    <xf numFmtId="0" fontId="7" fillId="15" borderId="46" xfId="9" applyFill="1" applyBorder="1" applyAlignment="1">
      <alignment vertical="center"/>
    </xf>
    <xf numFmtId="0" fontId="7" fillId="15" borderId="46" xfId="9" applyFill="1" applyBorder="1"/>
    <xf numFmtId="0" fontId="7" fillId="15" borderId="5" xfId="9" applyFill="1" applyBorder="1" applyAlignment="1">
      <alignment horizontal="center" vertical="center"/>
    </xf>
    <xf numFmtId="0" fontId="7" fillId="15" borderId="80" xfId="9" applyFill="1" applyBorder="1"/>
    <xf numFmtId="0" fontId="31" fillId="15" borderId="8" xfId="9" applyFont="1" applyFill="1" applyBorder="1" applyAlignment="1">
      <alignment vertical="center"/>
    </xf>
    <xf numFmtId="0" fontId="31" fillId="15" borderId="33" xfId="9" applyFont="1" applyFill="1" applyBorder="1" applyAlignment="1">
      <alignment vertical="center"/>
    </xf>
    <xf numFmtId="0" fontId="7" fillId="15" borderId="5" xfId="9" applyFill="1" applyBorder="1"/>
    <xf numFmtId="49" fontId="7" fillId="15" borderId="5" xfId="9" applyNumberFormat="1" applyFill="1" applyBorder="1" applyAlignment="1">
      <alignment horizontal="right" vertical="center"/>
    </xf>
    <xf numFmtId="181" fontId="7" fillId="15" borderId="33" xfId="9" applyNumberFormat="1" applyFill="1" applyBorder="1" applyAlignment="1">
      <alignment vertical="center"/>
    </xf>
    <xf numFmtId="0" fontId="7" fillId="16" borderId="0" xfId="9" applyFill="1"/>
    <xf numFmtId="0" fontId="36" fillId="16" borderId="0" xfId="9" applyFont="1" applyFill="1"/>
    <xf numFmtId="0" fontId="7" fillId="16" borderId="79" xfId="9" applyFill="1" applyBorder="1"/>
    <xf numFmtId="0" fontId="7" fillId="16" borderId="46" xfId="9" applyFill="1" applyBorder="1" applyAlignment="1">
      <alignment vertical="center"/>
    </xf>
    <xf numFmtId="0" fontId="7" fillId="16" borderId="46" xfId="9" applyFill="1" applyBorder="1"/>
    <xf numFmtId="0" fontId="7" fillId="16" borderId="5" xfId="9" applyFill="1" applyBorder="1" applyAlignment="1">
      <alignment horizontal="center" vertical="center"/>
    </xf>
    <xf numFmtId="49" fontId="7" fillId="16" borderId="5" xfId="9" applyNumberFormat="1" applyFill="1" applyBorder="1" applyAlignment="1">
      <alignment horizontal="right" vertical="center"/>
    </xf>
    <xf numFmtId="181" fontId="7" fillId="16" borderId="33" xfId="9" applyNumberFormat="1" applyFill="1" applyBorder="1" applyAlignment="1">
      <alignment vertical="center"/>
    </xf>
    <xf numFmtId="0" fontId="31" fillId="16" borderId="8" xfId="9" applyFont="1" applyFill="1" applyBorder="1" applyAlignment="1">
      <alignment vertical="center"/>
    </xf>
    <xf numFmtId="0" fontId="31" fillId="16" borderId="33" xfId="9" applyFont="1" applyFill="1" applyBorder="1" applyAlignment="1">
      <alignment vertical="center"/>
    </xf>
    <xf numFmtId="0" fontId="7" fillId="16" borderId="80" xfId="9" applyFill="1" applyBorder="1"/>
    <xf numFmtId="181" fontId="7" fillId="15" borderId="5" xfId="9" applyNumberFormat="1" applyFill="1" applyBorder="1" applyAlignment="1">
      <alignment vertical="center"/>
    </xf>
    <xf numFmtId="0" fontId="31" fillId="15" borderId="5" xfId="9" applyFont="1" applyFill="1" applyBorder="1" applyAlignment="1">
      <alignment vertical="center"/>
    </xf>
    <xf numFmtId="0" fontId="7" fillId="0" borderId="0" xfId="9" applyFill="1"/>
    <xf numFmtId="0" fontId="36" fillId="0" borderId="0" xfId="9" applyFont="1" applyFill="1"/>
    <xf numFmtId="0" fontId="7" fillId="0" borderId="79" xfId="9" applyFill="1" applyBorder="1"/>
    <xf numFmtId="0" fontId="7" fillId="0" borderId="46" xfId="9" applyFill="1" applyBorder="1" applyAlignment="1">
      <alignment vertical="center"/>
    </xf>
    <xf numFmtId="0" fontId="7" fillId="0" borderId="46" xfId="9" applyFill="1" applyBorder="1"/>
    <xf numFmtId="0" fontId="7" fillId="0" borderId="5" xfId="9" applyFill="1" applyBorder="1" applyAlignment="1">
      <alignment horizontal="center" vertical="center"/>
    </xf>
    <xf numFmtId="49" fontId="7" fillId="0" borderId="5" xfId="9" applyNumberFormat="1" applyFill="1" applyBorder="1" applyAlignment="1">
      <alignment horizontal="right" vertical="center"/>
    </xf>
    <xf numFmtId="181" fontId="7" fillId="0" borderId="5" xfId="9" applyNumberFormat="1" applyFill="1" applyBorder="1" applyAlignment="1">
      <alignment vertical="center"/>
    </xf>
    <xf numFmtId="0" fontId="31" fillId="0" borderId="5" xfId="9" applyFont="1" applyFill="1" applyBorder="1" applyAlignment="1">
      <alignment vertical="center"/>
    </xf>
    <xf numFmtId="0" fontId="7" fillId="0" borderId="5" xfId="9" applyFill="1" applyBorder="1"/>
    <xf numFmtId="0" fontId="7" fillId="0" borderId="80" xfId="9" applyFill="1" applyBorder="1"/>
    <xf numFmtId="0" fontId="7" fillId="15" borderId="64" xfId="9" applyFill="1" applyBorder="1" applyAlignment="1">
      <alignment shrinkToFit="1"/>
    </xf>
    <xf numFmtId="0" fontId="7" fillId="0" borderId="64" xfId="9" applyFill="1" applyBorder="1" applyAlignment="1">
      <alignment shrinkToFit="1"/>
    </xf>
    <xf numFmtId="0" fontId="7" fillId="15" borderId="79" xfId="9" applyFill="1" applyBorder="1" applyAlignment="1">
      <alignment shrinkToFit="1"/>
    </xf>
    <xf numFmtId="0" fontId="7" fillId="0" borderId="79" xfId="9" applyFill="1" applyBorder="1" applyAlignment="1">
      <alignment shrinkToFit="1"/>
    </xf>
    <xf numFmtId="0" fontId="7" fillId="0" borderId="46" xfId="9" applyFill="1" applyBorder="1" applyAlignment="1">
      <alignment horizontal="center"/>
    </xf>
    <xf numFmtId="0" fontId="12" fillId="6" borderId="7" xfId="0" applyFont="1" applyFill="1" applyBorder="1" applyAlignment="1" applyProtection="1">
      <alignment horizontal="center" vertical="center"/>
    </xf>
    <xf numFmtId="0" fontId="12" fillId="10" borderId="7" xfId="0" applyFont="1" applyFill="1" applyBorder="1" applyAlignment="1" applyProtection="1">
      <alignment horizontal="center" vertical="center"/>
    </xf>
    <xf numFmtId="0" fontId="12" fillId="6" borderId="7" xfId="0" applyFont="1" applyFill="1" applyBorder="1" applyAlignment="1" applyProtection="1">
      <alignment horizontal="center" vertical="center" shrinkToFit="1"/>
    </xf>
    <xf numFmtId="0" fontId="12" fillId="10" borderId="7" xfId="0" applyFont="1" applyFill="1" applyBorder="1" applyAlignment="1" applyProtection="1">
      <alignment horizontal="center" vertical="center" shrinkToFit="1"/>
    </xf>
    <xf numFmtId="0" fontId="7" fillId="15" borderId="79" xfId="9" applyFont="1" applyFill="1" applyBorder="1" applyAlignment="1">
      <alignment horizontal="center"/>
    </xf>
    <xf numFmtId="0" fontId="31" fillId="15" borderId="46" xfId="9" applyFont="1" applyFill="1" applyBorder="1" applyAlignment="1">
      <alignment horizontal="center" vertical="center"/>
    </xf>
    <xf numFmtId="0" fontId="31" fillId="16" borderId="46" xfId="9" applyFont="1" applyFill="1" applyBorder="1" applyAlignment="1">
      <alignment horizontal="center" vertical="center"/>
    </xf>
    <xf numFmtId="0" fontId="7" fillId="16" borderId="79" xfId="9" applyFill="1" applyBorder="1" applyAlignment="1">
      <alignment horizontal="center"/>
    </xf>
    <xf numFmtId="0" fontId="7" fillId="15" borderId="81" xfId="9" applyFill="1" applyBorder="1" applyAlignment="1">
      <alignment horizontal="center" vertical="center"/>
    </xf>
    <xf numFmtId="0" fontId="7" fillId="0" borderId="81" xfId="9" applyFill="1" applyBorder="1" applyAlignment="1">
      <alignment horizontal="center" vertical="center"/>
    </xf>
    <xf numFmtId="0" fontId="7" fillId="15" borderId="46" xfId="9" applyFill="1" applyBorder="1" applyAlignment="1">
      <alignment horizontal="center" vertical="center"/>
    </xf>
    <xf numFmtId="0" fontId="7" fillId="15" borderId="79" xfId="9" applyFill="1" applyBorder="1" applyAlignment="1">
      <alignment horizontal="center"/>
    </xf>
    <xf numFmtId="0" fontId="31" fillId="0" borderId="46" xfId="9" applyFont="1" applyFill="1" applyBorder="1" applyAlignment="1">
      <alignment horizontal="center" vertical="center"/>
    </xf>
    <xf numFmtId="0" fontId="7" fillId="0" borderId="79" xfId="9" applyFill="1" applyBorder="1" applyAlignment="1">
      <alignment horizontal="center" vertical="center"/>
    </xf>
    <xf numFmtId="0" fontId="44" fillId="9" borderId="64" xfId="0" applyFont="1" applyFill="1" applyBorder="1" applyAlignment="1" applyProtection="1">
      <alignment horizontal="center" vertical="center"/>
    </xf>
    <xf numFmtId="0" fontId="44" fillId="9" borderId="64" xfId="0" applyFont="1" applyFill="1" applyBorder="1" applyAlignment="1" applyProtection="1">
      <alignment horizontal="center" vertical="center" shrinkToFit="1"/>
    </xf>
    <xf numFmtId="0" fontId="54" fillId="11" borderId="64" xfId="0" applyFont="1" applyFill="1" applyBorder="1" applyAlignment="1" applyProtection="1">
      <alignment horizontal="center" vertical="center"/>
    </xf>
    <xf numFmtId="0" fontId="54" fillId="11" borderId="64" xfId="0" applyFont="1" applyFill="1" applyBorder="1" applyAlignment="1" applyProtection="1">
      <alignment horizontal="center" vertical="center" shrinkToFit="1"/>
    </xf>
    <xf numFmtId="0" fontId="59" fillId="7" borderId="0" xfId="0" applyFont="1" applyFill="1">
      <alignment vertical="center"/>
    </xf>
    <xf numFmtId="0" fontId="60" fillId="7" borderId="0" xfId="0" applyFont="1" applyFill="1">
      <alignment vertical="center"/>
    </xf>
    <xf numFmtId="0" fontId="62" fillId="7" borderId="0" xfId="0" applyFont="1" applyFill="1">
      <alignment vertical="center"/>
    </xf>
    <xf numFmtId="0" fontId="63" fillId="8" borderId="5" xfId="0" applyFont="1" applyFill="1" applyBorder="1" applyAlignment="1">
      <alignment horizontal="left" vertical="center"/>
    </xf>
    <xf numFmtId="0" fontId="63" fillId="8" borderId="5" xfId="0" applyFont="1" applyFill="1" applyBorder="1" applyAlignment="1">
      <alignment horizontal="center" vertical="center"/>
    </xf>
    <xf numFmtId="38" fontId="63" fillId="8" borderId="5" xfId="7" applyFont="1" applyFill="1" applyBorder="1" applyAlignment="1">
      <alignment horizontal="right" vertical="center"/>
    </xf>
    <xf numFmtId="0" fontId="63" fillId="8" borderId="8" xfId="0" applyFont="1" applyFill="1" applyBorder="1" applyAlignment="1">
      <alignment horizontal="left" vertical="center"/>
    </xf>
    <xf numFmtId="0" fontId="63" fillId="8" borderId="2" xfId="0" applyFont="1" applyFill="1" applyBorder="1" applyAlignment="1">
      <alignment horizontal="left" vertical="center"/>
    </xf>
    <xf numFmtId="0" fontId="64" fillId="7" borderId="0" xfId="0" applyFont="1" applyFill="1" applyBorder="1" applyAlignment="1">
      <alignment horizontal="left" vertical="center"/>
    </xf>
    <xf numFmtId="0" fontId="64" fillId="7" borderId="0" xfId="0" applyFont="1" applyFill="1" applyBorder="1" applyAlignment="1">
      <alignment horizontal="center" vertical="center"/>
    </xf>
    <xf numFmtId="38" fontId="64" fillId="7" borderId="0" xfId="7" applyFont="1" applyFill="1" applyBorder="1" applyAlignment="1">
      <alignment horizontal="left" vertical="center"/>
    </xf>
    <xf numFmtId="0" fontId="66" fillId="8" borderId="5" xfId="0" applyFont="1" applyFill="1" applyBorder="1" applyAlignment="1">
      <alignment horizontal="left" vertical="center"/>
    </xf>
    <xf numFmtId="0" fontId="66" fillId="8" borderId="5" xfId="0" applyFont="1" applyFill="1" applyBorder="1" applyAlignment="1">
      <alignment horizontal="center" vertical="center"/>
    </xf>
    <xf numFmtId="38" fontId="66" fillId="8" borderId="5" xfId="7" applyFont="1" applyFill="1" applyBorder="1" applyAlignment="1">
      <alignment horizontal="right" vertical="center"/>
    </xf>
    <xf numFmtId="0" fontId="7" fillId="0" borderId="12" xfId="0" applyNumberFormat="1" applyFont="1" applyBorder="1" applyAlignment="1" applyProtection="1">
      <alignment horizontal="center" vertical="center"/>
      <protection locked="0"/>
    </xf>
    <xf numFmtId="0" fontId="59" fillId="18" borderId="0" xfId="0" applyFont="1" applyFill="1">
      <alignment vertical="center"/>
    </xf>
    <xf numFmtId="0" fontId="23" fillId="18" borderId="0" xfId="0" applyFont="1" applyFill="1" applyAlignment="1">
      <alignment vertical="center" shrinkToFit="1"/>
    </xf>
    <xf numFmtId="0" fontId="59" fillId="18" borderId="0" xfId="0" applyFont="1" applyFill="1" applyBorder="1" applyAlignment="1">
      <alignment vertical="center"/>
    </xf>
    <xf numFmtId="0" fontId="61" fillId="8" borderId="83" xfId="0" applyFont="1" applyFill="1" applyBorder="1" applyAlignment="1">
      <alignment vertical="center" shrinkToFit="1"/>
    </xf>
    <xf numFmtId="0" fontId="61" fillId="8" borderId="84" xfId="0" applyFont="1" applyFill="1" applyBorder="1" applyAlignment="1">
      <alignment horizontal="center" vertical="center" shrinkToFit="1"/>
    </xf>
    <xf numFmtId="0" fontId="61" fillId="8" borderId="85" xfId="0" applyFont="1" applyFill="1" applyBorder="1" applyAlignment="1">
      <alignment horizontal="center" vertical="center" shrinkToFit="1"/>
    </xf>
    <xf numFmtId="0" fontId="59" fillId="8" borderId="85" xfId="0" applyFont="1" applyFill="1" applyBorder="1">
      <alignment vertical="center"/>
    </xf>
    <xf numFmtId="0" fontId="59" fillId="8" borderId="90" xfId="0" applyFont="1" applyFill="1" applyBorder="1">
      <alignment vertical="center"/>
    </xf>
    <xf numFmtId="0" fontId="59" fillId="8" borderId="91" xfId="0" applyFont="1" applyFill="1" applyBorder="1">
      <alignment vertical="center"/>
    </xf>
    <xf numFmtId="0" fontId="67" fillId="18" borderId="0" xfId="0" applyFont="1" applyFill="1" applyAlignment="1">
      <alignment vertical="center"/>
    </xf>
    <xf numFmtId="0" fontId="10" fillId="17" borderId="69" xfId="0" applyFont="1" applyFill="1" applyBorder="1" applyAlignment="1">
      <alignment horizontal="center" vertical="center" shrinkToFit="1"/>
    </xf>
    <xf numFmtId="0" fontId="10" fillId="17" borderId="94" xfId="0" applyFont="1" applyFill="1" applyBorder="1" applyAlignment="1">
      <alignment horizontal="center" vertical="center" shrinkToFit="1"/>
    </xf>
    <xf numFmtId="0" fontId="10" fillId="17" borderId="95" xfId="0" applyFont="1" applyFill="1" applyBorder="1" applyAlignment="1">
      <alignment horizontal="center" vertical="center" shrinkToFit="1"/>
    </xf>
    <xf numFmtId="0" fontId="10" fillId="17" borderId="70" xfId="0" applyFont="1" applyFill="1" applyBorder="1" applyAlignment="1">
      <alignment horizontal="center" vertical="center" shrinkToFit="1"/>
    </xf>
    <xf numFmtId="0" fontId="23" fillId="17" borderId="5" xfId="0" applyFont="1" applyFill="1" applyBorder="1" applyAlignment="1">
      <alignment vertical="center" shrinkToFit="1"/>
    </xf>
    <xf numFmtId="0" fontId="7" fillId="17" borderId="92" xfId="0" applyFont="1" applyFill="1" applyBorder="1" applyAlignment="1">
      <alignment horizontal="center" vertical="center" shrinkToFit="1"/>
    </xf>
    <xf numFmtId="3" fontId="23" fillId="17" borderId="5" xfId="0" applyNumberFormat="1" applyFont="1" applyFill="1" applyBorder="1" applyAlignment="1">
      <alignment vertical="center" shrinkToFit="1"/>
    </xf>
    <xf numFmtId="0" fontId="7" fillId="17" borderId="93" xfId="0" applyFont="1" applyFill="1" applyBorder="1" applyAlignment="1">
      <alignment horizontal="center" vertical="center"/>
    </xf>
    <xf numFmtId="0" fontId="23" fillId="18" borderId="0" xfId="0" applyFont="1" applyFill="1" applyBorder="1" applyAlignment="1">
      <alignment vertical="center" shrinkToFit="1"/>
    </xf>
    <xf numFmtId="0" fontId="23" fillId="17" borderId="64" xfId="0" applyFont="1" applyFill="1" applyBorder="1" applyAlignment="1">
      <alignment vertical="center" shrinkToFit="1"/>
    </xf>
    <xf numFmtId="0" fontId="23" fillId="17" borderId="73" xfId="0" applyFont="1" applyFill="1" applyBorder="1" applyAlignment="1">
      <alignment vertical="center" shrinkToFit="1"/>
    </xf>
    <xf numFmtId="0" fontId="23" fillId="17" borderId="98" xfId="0" applyFont="1" applyFill="1" applyBorder="1" applyAlignment="1">
      <alignment vertical="center" shrinkToFit="1"/>
    </xf>
    <xf numFmtId="0" fontId="66" fillId="8" borderId="68" xfId="0" applyFont="1" applyFill="1" applyBorder="1" applyAlignment="1">
      <alignment horizontal="left" vertical="center"/>
    </xf>
    <xf numFmtId="0" fontId="66" fillId="8" borderId="69" xfId="0" applyFont="1" applyFill="1" applyBorder="1" applyAlignment="1">
      <alignment horizontal="left" vertical="center"/>
    </xf>
    <xf numFmtId="0" fontId="66" fillId="8" borderId="69" xfId="0" applyFont="1" applyFill="1" applyBorder="1" applyAlignment="1">
      <alignment horizontal="center" vertical="center"/>
    </xf>
    <xf numFmtId="38" fontId="66" fillId="8" borderId="69" xfId="7" applyFont="1" applyFill="1" applyBorder="1" applyAlignment="1">
      <alignment horizontal="right" vertical="center"/>
    </xf>
    <xf numFmtId="0" fontId="66" fillId="8" borderId="70" xfId="0" applyFont="1" applyFill="1" applyBorder="1" applyAlignment="1">
      <alignment horizontal="left" vertical="center"/>
    </xf>
    <xf numFmtId="0" fontId="66" fillId="8" borderId="71" xfId="0" applyFont="1" applyFill="1" applyBorder="1" applyAlignment="1">
      <alignment horizontal="left" vertical="center"/>
    </xf>
    <xf numFmtId="0" fontId="66" fillId="8" borderId="73" xfId="0" applyFont="1" applyFill="1" applyBorder="1" applyAlignment="1">
      <alignment horizontal="left" vertical="center"/>
    </xf>
    <xf numFmtId="0" fontId="63" fillId="8" borderId="68" xfId="0" applyFont="1" applyFill="1" applyBorder="1" applyAlignment="1">
      <alignment horizontal="left" vertical="center"/>
    </xf>
    <xf numFmtId="0" fontId="63" fillId="8" borderId="69" xfId="0" applyFont="1" applyFill="1" applyBorder="1" applyAlignment="1">
      <alignment horizontal="left" vertical="center"/>
    </xf>
    <xf numFmtId="0" fontId="63" fillId="8" borderId="69" xfId="0" applyFont="1" applyFill="1" applyBorder="1" applyAlignment="1">
      <alignment horizontal="center" vertical="center"/>
    </xf>
    <xf numFmtId="38" fontId="63" fillId="8" borderId="69" xfId="7" applyFont="1" applyFill="1" applyBorder="1" applyAlignment="1">
      <alignment horizontal="right" vertical="center"/>
    </xf>
    <xf numFmtId="0" fontId="63" fillId="8" borderId="96" xfId="0" applyFont="1" applyFill="1" applyBorder="1" applyAlignment="1">
      <alignment horizontal="left" vertical="center"/>
    </xf>
    <xf numFmtId="0" fontId="63" fillId="8" borderId="87" xfId="0" applyFont="1" applyFill="1" applyBorder="1" applyAlignment="1">
      <alignment horizontal="left" vertical="center"/>
    </xf>
    <xf numFmtId="0" fontId="63" fillId="8" borderId="88" xfId="0" applyFont="1" applyFill="1" applyBorder="1" applyAlignment="1">
      <alignment horizontal="left" vertical="center"/>
    </xf>
    <xf numFmtId="0" fontId="63" fillId="8" borderId="71" xfId="0" applyFont="1" applyFill="1" applyBorder="1" applyAlignment="1">
      <alignment horizontal="left" vertical="center"/>
    </xf>
    <xf numFmtId="0" fontId="63" fillId="8" borderId="72" xfId="0" applyFont="1" applyFill="1" applyBorder="1" applyAlignment="1">
      <alignment horizontal="left" vertical="center"/>
    </xf>
    <xf numFmtId="0" fontId="63" fillId="8" borderId="74" xfId="0" applyFont="1" applyFill="1" applyBorder="1" applyAlignment="1">
      <alignment horizontal="left" vertical="center"/>
    </xf>
    <xf numFmtId="0" fontId="63" fillId="8" borderId="75" xfId="0" applyFont="1" applyFill="1" applyBorder="1" applyAlignment="1">
      <alignment horizontal="left" vertical="center"/>
    </xf>
    <xf numFmtId="0" fontId="63" fillId="8" borderId="75" xfId="0" applyFont="1" applyFill="1" applyBorder="1" applyAlignment="1">
      <alignment horizontal="center" vertical="center"/>
    </xf>
    <xf numFmtId="38" fontId="63" fillId="8" borderId="75" xfId="7" applyFont="1" applyFill="1" applyBorder="1" applyAlignment="1">
      <alignment horizontal="right" vertical="center"/>
    </xf>
    <xf numFmtId="0" fontId="63" fillId="8" borderId="76" xfId="0" applyFont="1" applyFill="1" applyBorder="1" applyAlignment="1">
      <alignment horizontal="left" vertical="center"/>
    </xf>
    <xf numFmtId="0" fontId="63" fillId="8" borderId="77" xfId="0" applyFont="1" applyFill="1" applyBorder="1" applyAlignment="1">
      <alignment horizontal="left" vertical="center"/>
    </xf>
    <xf numFmtId="0" fontId="63" fillId="8" borderId="78" xfId="0" applyFont="1" applyFill="1" applyBorder="1" applyAlignment="1">
      <alignment horizontal="left" vertical="center"/>
    </xf>
    <xf numFmtId="0" fontId="59" fillId="4" borderId="101" xfId="0" applyFont="1" applyFill="1" applyBorder="1">
      <alignment vertical="center"/>
    </xf>
    <xf numFmtId="0" fontId="59" fillId="4" borderId="89" xfId="0" applyFont="1" applyFill="1" applyBorder="1">
      <alignment vertical="center"/>
    </xf>
    <xf numFmtId="0" fontId="59" fillId="4" borderId="102" xfId="0" applyFont="1" applyFill="1" applyBorder="1">
      <alignment vertical="center"/>
    </xf>
    <xf numFmtId="0" fontId="59" fillId="4" borderId="1" xfId="0" applyFont="1" applyFill="1" applyBorder="1">
      <alignment vertical="center"/>
    </xf>
    <xf numFmtId="0" fontId="59" fillId="4" borderId="103" xfId="0" applyFont="1" applyFill="1" applyBorder="1">
      <alignment vertical="center"/>
    </xf>
    <xf numFmtId="0" fontId="65" fillId="4" borderId="101" xfId="0" applyFont="1" applyFill="1" applyBorder="1">
      <alignment vertical="center"/>
    </xf>
    <xf numFmtId="0" fontId="65" fillId="4" borderId="89" xfId="0" applyFont="1" applyFill="1" applyBorder="1">
      <alignment vertical="center"/>
    </xf>
    <xf numFmtId="0" fontId="65" fillId="4" borderId="102" xfId="0" applyFont="1" applyFill="1" applyBorder="1">
      <alignment vertical="center"/>
    </xf>
    <xf numFmtId="0" fontId="65" fillId="4" borderId="1" xfId="0" applyFont="1" applyFill="1" applyBorder="1">
      <alignment vertical="center"/>
    </xf>
    <xf numFmtId="0" fontId="65" fillId="4" borderId="103" xfId="0" applyFont="1" applyFill="1" applyBorder="1">
      <alignment vertical="center"/>
    </xf>
    <xf numFmtId="0" fontId="68" fillId="7" borderId="0" xfId="0" applyFont="1" applyFill="1">
      <alignment vertical="center"/>
    </xf>
    <xf numFmtId="0" fontId="69" fillId="7" borderId="0" xfId="0" applyFont="1" applyFill="1">
      <alignment vertical="center"/>
    </xf>
    <xf numFmtId="0" fontId="67" fillId="7" borderId="0" xfId="0" applyFont="1" applyFill="1" applyAlignment="1">
      <alignment vertical="center"/>
    </xf>
    <xf numFmtId="0" fontId="70" fillId="18" borderId="0" xfId="0" applyFont="1" applyFill="1" applyBorder="1" applyAlignment="1">
      <alignment vertical="center" shrinkToFit="1"/>
    </xf>
    <xf numFmtId="0" fontId="71" fillId="18" borderId="0" xfId="0" applyFont="1" applyFill="1" applyBorder="1" applyAlignment="1" applyProtection="1">
      <alignment horizontal="center" vertical="center"/>
    </xf>
    <xf numFmtId="0" fontId="72" fillId="18" borderId="0" xfId="0" applyFont="1" applyFill="1" applyBorder="1" applyAlignment="1" applyProtection="1">
      <alignment horizontal="right" vertical="center"/>
    </xf>
    <xf numFmtId="0" fontId="72" fillId="18" borderId="0" xfId="0" applyFont="1" applyFill="1" applyBorder="1" applyProtection="1">
      <alignment vertical="center"/>
    </xf>
    <xf numFmtId="0" fontId="59" fillId="19" borderId="82" xfId="0" applyFont="1" applyFill="1" applyBorder="1">
      <alignment vertical="center"/>
    </xf>
    <xf numFmtId="0" fontId="59" fillId="8" borderId="84" xfId="0" applyFont="1" applyFill="1" applyBorder="1">
      <alignment vertical="center"/>
    </xf>
    <xf numFmtId="0" fontId="8" fillId="19" borderId="104" xfId="0" applyFont="1" applyFill="1" applyBorder="1" applyAlignment="1" applyProtection="1">
      <alignment horizontal="right" vertical="center"/>
    </xf>
    <xf numFmtId="0" fontId="9" fillId="19" borderId="104" xfId="0" applyFont="1" applyFill="1" applyBorder="1" applyAlignment="1" applyProtection="1">
      <alignment horizontal="right" vertical="center"/>
    </xf>
    <xf numFmtId="0" fontId="23" fillId="17" borderId="5" xfId="0" applyFont="1" applyFill="1" applyBorder="1" applyAlignment="1">
      <alignment horizontal="center" vertical="center" shrinkToFit="1"/>
    </xf>
    <xf numFmtId="0" fontId="23" fillId="17" borderId="73" xfId="0" applyFont="1" applyFill="1" applyBorder="1" applyAlignment="1">
      <alignment horizontal="center" vertical="center" shrinkToFit="1"/>
    </xf>
    <xf numFmtId="0" fontId="74" fillId="3" borderId="0" xfId="0" applyFont="1" applyFill="1" applyBorder="1" applyAlignment="1" applyProtection="1">
      <alignment horizontal="center" vertical="center"/>
    </xf>
    <xf numFmtId="0" fontId="74" fillId="3" borderId="0" xfId="0" applyFont="1" applyFill="1" applyBorder="1" applyAlignment="1" applyProtection="1">
      <alignment horizontal="center"/>
    </xf>
    <xf numFmtId="0" fontId="74" fillId="3" borderId="0" xfId="0" applyFont="1" applyFill="1" applyBorder="1" applyAlignment="1" applyProtection="1">
      <alignment horizontal="left"/>
    </xf>
    <xf numFmtId="0" fontId="75" fillId="3" borderId="0" xfId="0" applyFont="1" applyFill="1" applyBorder="1" applyAlignment="1" applyProtection="1">
      <alignment horizontal="center" vertical="center"/>
    </xf>
    <xf numFmtId="0" fontId="75" fillId="3" borderId="0" xfId="0" applyFont="1" applyFill="1" applyBorder="1" applyAlignment="1" applyProtection="1">
      <alignment horizontal="center" vertical="center" shrinkToFit="1"/>
    </xf>
    <xf numFmtId="0" fontId="75" fillId="3" borderId="0" xfId="0" applyFont="1" applyFill="1" applyBorder="1" applyAlignment="1" applyProtection="1">
      <alignment vertical="center"/>
    </xf>
    <xf numFmtId="0" fontId="79" fillId="3" borderId="0" xfId="0" applyFont="1" applyFill="1" applyBorder="1" applyAlignment="1" applyProtection="1">
      <alignment horizontal="right" vertical="center"/>
    </xf>
    <xf numFmtId="0" fontId="79" fillId="3" borderId="0" xfId="0" applyFont="1" applyFill="1" applyBorder="1" applyProtection="1">
      <alignment vertical="center"/>
    </xf>
    <xf numFmtId="0" fontId="78" fillId="3" borderId="0" xfId="0" applyFont="1" applyFill="1" applyBorder="1" applyAlignment="1" applyProtection="1">
      <alignment horizontal="right" vertical="center"/>
    </xf>
    <xf numFmtId="0" fontId="75" fillId="3" borderId="0" xfId="0" applyFont="1" applyFill="1" applyBorder="1" applyProtection="1">
      <alignment vertical="center"/>
    </xf>
    <xf numFmtId="0" fontId="78" fillId="3" borderId="0" xfId="0" applyFont="1" applyFill="1" applyBorder="1" applyAlignment="1" applyProtection="1">
      <alignment horizontal="center" vertical="center"/>
    </xf>
    <xf numFmtId="0" fontId="78" fillId="3" borderId="0" xfId="0" applyFont="1" applyFill="1" applyBorder="1" applyAlignment="1" applyProtection="1">
      <alignment horizontal="center"/>
    </xf>
    <xf numFmtId="0" fontId="74" fillId="0" borderId="0" xfId="0" applyFont="1" applyBorder="1" applyAlignment="1" applyProtection="1">
      <alignment horizontal="center" vertical="center"/>
    </xf>
    <xf numFmtId="176" fontId="73" fillId="3" borderId="0" xfId="0" applyNumberFormat="1" applyFont="1" applyFill="1" applyBorder="1" applyAlignment="1" applyProtection="1">
      <alignment horizontal="center" vertical="center"/>
    </xf>
    <xf numFmtId="0" fontId="74" fillId="3" borderId="0" xfId="0" applyFont="1" applyFill="1" applyBorder="1" applyProtection="1">
      <alignment vertical="center"/>
    </xf>
    <xf numFmtId="176" fontId="73" fillId="3" borderId="0" xfId="0" applyNumberFormat="1" applyFont="1" applyFill="1" applyBorder="1" applyProtection="1">
      <alignment vertical="center"/>
    </xf>
    <xf numFmtId="0" fontId="74" fillId="3" borderId="0" xfId="0" applyFont="1" applyFill="1" applyBorder="1" applyAlignment="1" applyProtection="1"/>
    <xf numFmtId="0" fontId="75" fillId="3" borderId="0" xfId="0" applyFont="1" applyFill="1" applyBorder="1" applyAlignment="1" applyProtection="1">
      <alignment horizontal="left" vertical="center"/>
    </xf>
    <xf numFmtId="0" fontId="75" fillId="3" borderId="0" xfId="0" applyFont="1" applyFill="1" applyBorder="1" applyAlignment="1" applyProtection="1">
      <alignment horizontal="right" vertical="center"/>
    </xf>
    <xf numFmtId="0" fontId="76" fillId="3" borderId="0" xfId="0" applyFont="1" applyFill="1" applyBorder="1" applyAlignment="1" applyProtection="1">
      <alignment horizontal="left"/>
    </xf>
    <xf numFmtId="0" fontId="75" fillId="3" borderId="0" xfId="0" applyFont="1" applyFill="1" applyBorder="1" applyAlignment="1" applyProtection="1">
      <alignment horizontal="center" vertical="center" wrapText="1"/>
    </xf>
    <xf numFmtId="181" fontId="75" fillId="3" borderId="0" xfId="0" applyNumberFormat="1" applyFont="1" applyFill="1" applyBorder="1" applyProtection="1">
      <alignment vertical="center"/>
    </xf>
    <xf numFmtId="0" fontId="77" fillId="3" borderId="0" xfId="0" applyFont="1" applyFill="1" applyBorder="1" applyAlignment="1" applyProtection="1">
      <alignment vertical="center"/>
    </xf>
    <xf numFmtId="0" fontId="78" fillId="3" borderId="0" xfId="0" applyFont="1" applyFill="1" applyBorder="1" applyProtection="1">
      <alignment vertical="center"/>
    </xf>
    <xf numFmtId="0" fontId="80" fillId="3" borderId="0" xfId="0" applyFont="1" applyFill="1" applyBorder="1" applyProtection="1">
      <alignment vertical="center"/>
    </xf>
    <xf numFmtId="0" fontId="78" fillId="3" borderId="0" xfId="0" applyFont="1" applyFill="1" applyBorder="1" applyAlignment="1" applyProtection="1"/>
    <xf numFmtId="0" fontId="80" fillId="3" borderId="0" xfId="0" applyFont="1" applyFill="1" applyBorder="1" applyAlignment="1" applyProtection="1"/>
    <xf numFmtId="0" fontId="74" fillId="0" borderId="0" xfId="0" applyFont="1" applyBorder="1" applyProtection="1">
      <alignment vertical="center"/>
    </xf>
    <xf numFmtId="0" fontId="75" fillId="5" borderId="0" xfId="0" applyFont="1" applyFill="1" applyBorder="1" applyAlignment="1" applyProtection="1">
      <alignment horizontal="center" vertical="center"/>
    </xf>
    <xf numFmtId="0" fontId="75" fillId="5" borderId="0" xfId="0" applyFont="1" applyFill="1" applyBorder="1" applyAlignment="1" applyProtection="1">
      <alignment horizontal="left" vertical="center"/>
    </xf>
    <xf numFmtId="0" fontId="77" fillId="5" borderId="0" xfId="0" applyFont="1" applyFill="1" applyBorder="1" applyAlignment="1" applyProtection="1">
      <alignment horizontal="left" vertical="center"/>
    </xf>
    <xf numFmtId="0" fontId="77" fillId="3" borderId="0" xfId="0" applyFont="1" applyFill="1" applyBorder="1" applyAlignment="1" applyProtection="1">
      <alignment horizontal="center" vertical="center"/>
    </xf>
    <xf numFmtId="0" fontId="23" fillId="18" borderId="0" xfId="0" applyFont="1" applyFill="1" applyBorder="1" applyAlignment="1" applyProtection="1">
      <alignment vertical="center" shrinkToFit="1"/>
      <protection locked="0"/>
    </xf>
    <xf numFmtId="0" fontId="23" fillId="18" borderId="0" xfId="0" applyFont="1" applyFill="1" applyBorder="1" applyAlignment="1" applyProtection="1">
      <alignment horizontal="center" vertical="center" shrinkToFit="1"/>
      <protection locked="0"/>
    </xf>
    <xf numFmtId="38" fontId="23" fillId="18" borderId="0" xfId="0" applyNumberFormat="1" applyFont="1" applyFill="1" applyBorder="1" applyAlignment="1" applyProtection="1">
      <alignment horizontal="center" vertical="center" shrinkToFit="1"/>
      <protection locked="0"/>
    </xf>
    <xf numFmtId="3" fontId="23" fillId="18" borderId="0" xfId="0" applyNumberFormat="1" applyFont="1" applyFill="1" applyBorder="1" applyAlignment="1" applyProtection="1">
      <alignment horizontal="center" vertical="center" shrinkToFit="1"/>
      <protection locked="0"/>
    </xf>
    <xf numFmtId="0" fontId="23" fillId="4" borderId="108" xfId="0" applyFont="1" applyFill="1" applyBorder="1" applyAlignment="1">
      <alignment horizontal="center" vertical="center" shrinkToFit="1"/>
    </xf>
    <xf numFmtId="0" fontId="23" fillId="4" borderId="106" xfId="0" applyFont="1" applyFill="1" applyBorder="1" applyAlignment="1">
      <alignment horizontal="center" vertical="center" shrinkToFit="1"/>
    </xf>
    <xf numFmtId="0" fontId="23" fillId="0" borderId="83"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113" xfId="0" applyFont="1" applyFill="1" applyBorder="1" applyAlignment="1">
      <alignment horizontal="center" vertical="center" shrinkToFit="1"/>
    </xf>
    <xf numFmtId="38" fontId="23" fillId="0" borderId="114" xfId="0" applyNumberFormat="1" applyFont="1" applyFill="1" applyBorder="1" applyAlignment="1">
      <alignment horizontal="center" vertical="center" shrinkToFit="1"/>
    </xf>
    <xf numFmtId="38" fontId="23" fillId="0" borderId="84" xfId="0" applyNumberFormat="1" applyFont="1" applyFill="1" applyBorder="1" applyAlignment="1">
      <alignment horizontal="center" vertical="center" shrinkToFit="1"/>
    </xf>
    <xf numFmtId="0" fontId="23" fillId="0" borderId="115" xfId="0" applyFont="1" applyBorder="1" applyAlignment="1">
      <alignment horizontal="center" vertical="center" shrinkToFit="1"/>
    </xf>
    <xf numFmtId="38" fontId="23" fillId="0" borderId="91" xfId="0" applyNumberFormat="1" applyFont="1" applyBorder="1" applyAlignment="1">
      <alignment horizontal="center" vertical="center" shrinkToFit="1"/>
    </xf>
    <xf numFmtId="38" fontId="23" fillId="0" borderId="113" xfId="0" applyNumberFormat="1" applyFont="1" applyBorder="1" applyAlignment="1">
      <alignment horizontal="center" vertical="center" shrinkToFit="1"/>
    </xf>
    <xf numFmtId="0" fontId="23" fillId="0" borderId="114" xfId="0" applyFont="1" applyBorder="1" applyAlignment="1">
      <alignment horizontal="center" vertical="center" shrinkToFit="1"/>
    </xf>
    <xf numFmtId="0" fontId="23" fillId="0" borderId="84" xfId="0" applyFont="1" applyBorder="1" applyAlignment="1">
      <alignment horizontal="center" vertical="center" shrinkToFit="1"/>
    </xf>
    <xf numFmtId="3" fontId="23" fillId="0" borderId="84" xfId="0" applyNumberFormat="1" applyFont="1" applyBorder="1" applyAlignment="1">
      <alignment horizontal="center" vertical="center" shrinkToFit="1"/>
    </xf>
    <xf numFmtId="0" fontId="23" fillId="0" borderId="85" xfId="0" applyFont="1" applyBorder="1" applyAlignment="1">
      <alignment horizontal="center" vertical="center" shrinkToFit="1"/>
    </xf>
    <xf numFmtId="0" fontId="23" fillId="4" borderId="112" xfId="0" applyFont="1" applyFill="1" applyBorder="1" applyAlignment="1">
      <alignment horizontal="center" vertical="center" shrinkToFit="1"/>
    </xf>
    <xf numFmtId="0" fontId="23" fillId="4" borderId="75" xfId="0" applyFont="1" applyFill="1" applyBorder="1" applyAlignment="1">
      <alignment horizontal="center" vertical="center" shrinkToFit="1"/>
    </xf>
    <xf numFmtId="0" fontId="23" fillId="4" borderId="115" xfId="0" applyFont="1" applyFill="1" applyBorder="1" applyAlignment="1">
      <alignment horizontal="center" vertical="center" shrinkToFit="1"/>
    </xf>
    <xf numFmtId="0" fontId="23" fillId="4" borderId="113" xfId="0" applyFont="1" applyFill="1" applyBorder="1" applyAlignment="1">
      <alignment horizontal="center" vertical="center" shrinkToFit="1"/>
    </xf>
    <xf numFmtId="0" fontId="23" fillId="4" borderId="82" xfId="0" applyFont="1" applyFill="1" applyBorder="1" applyAlignment="1">
      <alignment horizontal="center" vertical="center" shrinkToFit="1"/>
    </xf>
    <xf numFmtId="0" fontId="23" fillId="0" borderId="83" xfId="0" applyFont="1" applyFill="1" applyBorder="1" applyAlignment="1">
      <alignment vertical="center" shrinkToFit="1"/>
    </xf>
    <xf numFmtId="0" fontId="23" fillId="0" borderId="85" xfId="0" applyFont="1" applyFill="1" applyBorder="1" applyAlignment="1">
      <alignment horizontal="center" vertical="center" shrinkToFit="1"/>
    </xf>
    <xf numFmtId="0" fontId="23" fillId="0" borderId="101" xfId="0" applyFont="1" applyFill="1" applyBorder="1" applyAlignment="1">
      <alignment vertical="center" shrinkToFit="1"/>
    </xf>
    <xf numFmtId="0" fontId="23" fillId="0" borderId="89" xfId="0" applyFont="1" applyFill="1" applyBorder="1" applyAlignment="1">
      <alignment vertical="center" shrinkToFit="1"/>
    </xf>
    <xf numFmtId="0" fontId="23" fillId="0" borderId="102" xfId="0" applyFont="1" applyFill="1" applyBorder="1" applyAlignment="1">
      <alignment vertical="center" shrinkToFit="1"/>
    </xf>
    <xf numFmtId="0" fontId="23" fillId="0" borderId="116" xfId="0" applyFont="1" applyFill="1" applyBorder="1" applyAlignment="1">
      <alignment vertical="center" shrinkToFit="1"/>
    </xf>
    <xf numFmtId="38" fontId="23" fillId="0" borderId="103" xfId="0" applyNumberFormat="1" applyFont="1" applyFill="1" applyBorder="1" applyAlignment="1">
      <alignment vertical="center" shrinkToFit="1"/>
    </xf>
    <xf numFmtId="49" fontId="44" fillId="12" borderId="5" xfId="0" applyNumberFormat="1" applyFont="1" applyFill="1" applyBorder="1" applyAlignment="1" applyProtection="1">
      <alignment horizontal="center" vertical="center" wrapText="1" shrinkToFit="1"/>
    </xf>
    <xf numFmtId="0" fontId="46" fillId="0" borderId="5" xfId="0" applyNumberFormat="1" applyFont="1" applyFill="1" applyBorder="1" applyProtection="1">
      <alignment vertical="center"/>
    </xf>
    <xf numFmtId="181" fontId="46" fillId="0" borderId="5" xfId="0" applyNumberFormat="1" applyFont="1" applyFill="1" applyBorder="1" applyProtection="1">
      <alignment vertical="center"/>
    </xf>
    <xf numFmtId="186" fontId="46" fillId="0" borderId="5" xfId="0" applyNumberFormat="1" applyFont="1" applyFill="1" applyBorder="1" applyProtection="1">
      <alignment vertical="center"/>
    </xf>
    <xf numFmtId="49" fontId="54" fillId="11" borderId="5" xfId="0" applyNumberFormat="1" applyFont="1" applyFill="1" applyBorder="1" applyAlignment="1" applyProtection="1">
      <alignment horizontal="center" vertical="center" wrapText="1" shrinkToFit="1"/>
    </xf>
    <xf numFmtId="0" fontId="0" fillId="0" borderId="0" xfId="0" applyAlignment="1" applyProtection="1">
      <alignment vertical="center"/>
      <protection hidden="1"/>
    </xf>
    <xf numFmtId="0" fontId="0" fillId="0" borderId="0" xfId="0" applyFill="1" applyProtection="1">
      <alignment vertical="center"/>
      <protection hidden="1"/>
    </xf>
    <xf numFmtId="0" fontId="4" fillId="3" borderId="0" xfId="0" applyFont="1" applyFill="1" applyBorder="1" applyAlignment="1" applyProtection="1"/>
    <xf numFmtId="0" fontId="6" fillId="3" borderId="0" xfId="0" applyFont="1" applyFill="1" applyBorder="1" applyProtection="1">
      <alignment vertical="center"/>
    </xf>
    <xf numFmtId="0" fontId="82" fillId="3" borderId="0" xfId="0" applyFont="1" applyFill="1" applyBorder="1" applyAlignment="1" applyProtection="1">
      <alignment horizontal="center" vertical="center"/>
    </xf>
    <xf numFmtId="0" fontId="74" fillId="20" borderId="0" xfId="0" applyFont="1" applyFill="1" applyBorder="1" applyProtection="1">
      <alignment vertical="center"/>
    </xf>
    <xf numFmtId="0" fontId="0" fillId="0" borderId="0" xfId="0" applyAlignment="1" applyProtection="1">
      <alignment horizontal="left" vertical="center" wrapText="1"/>
      <protection hidden="1"/>
    </xf>
    <xf numFmtId="0" fontId="0" fillId="14" borderId="8" xfId="0" applyFill="1" applyBorder="1" applyProtection="1">
      <alignment vertical="center"/>
      <protection hidden="1"/>
    </xf>
    <xf numFmtId="0" fontId="0" fillId="14" borderId="2" xfId="0" applyFill="1" applyBorder="1" applyProtection="1">
      <alignment vertical="center"/>
      <protection hidden="1"/>
    </xf>
    <xf numFmtId="0" fontId="0" fillId="14" borderId="72" xfId="0" applyFill="1" applyBorder="1" applyProtection="1">
      <alignment vertical="center"/>
      <protection hidden="1"/>
    </xf>
    <xf numFmtId="0" fontId="0" fillId="0" borderId="5" xfId="0" applyBorder="1" applyAlignment="1" applyProtection="1">
      <alignment horizontal="left" vertical="center"/>
      <protection hidden="1"/>
    </xf>
    <xf numFmtId="0" fontId="0" fillId="0" borderId="73" xfId="0" applyBorder="1" applyAlignment="1" applyProtection="1">
      <alignment horizontal="left" vertical="center"/>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2"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2" xfId="0" applyBorder="1" applyAlignment="1" applyProtection="1">
      <alignment horizontal="left" vertical="center"/>
      <protection hidden="1"/>
    </xf>
    <xf numFmtId="0" fontId="56" fillId="0" borderId="0" xfId="0" applyFont="1" applyAlignment="1" applyProtection="1">
      <alignment horizontal="center" vertical="center"/>
      <protection hidden="1"/>
    </xf>
    <xf numFmtId="0" fontId="0" fillId="17" borderId="65" xfId="0" applyFill="1" applyBorder="1" applyAlignment="1" applyProtection="1">
      <alignment horizontal="left" vertical="center" wrapText="1"/>
      <protection hidden="1"/>
    </xf>
    <xf numFmtId="0" fontId="0" fillId="17" borderId="66" xfId="0" applyFill="1" applyBorder="1" applyAlignment="1" applyProtection="1">
      <alignment horizontal="left" vertical="center" wrapText="1"/>
      <protection hidden="1"/>
    </xf>
    <xf numFmtId="0" fontId="0" fillId="17" borderId="67" xfId="0" applyFill="1" applyBorder="1" applyAlignment="1" applyProtection="1">
      <alignment horizontal="left" vertical="center" wrapText="1"/>
      <protection hidden="1"/>
    </xf>
    <xf numFmtId="0" fontId="0" fillId="0" borderId="0" xfId="0" applyFont="1" applyAlignment="1" applyProtection="1">
      <alignment horizontal="left" vertical="top" wrapText="1"/>
      <protection hidden="1"/>
    </xf>
    <xf numFmtId="0" fontId="0" fillId="13" borderId="68" xfId="0" applyFill="1" applyBorder="1" applyAlignment="1" applyProtection="1">
      <alignment horizontal="center" vertical="center"/>
      <protection hidden="1"/>
    </xf>
    <xf numFmtId="0" fontId="0" fillId="13" borderId="69" xfId="0" applyFill="1" applyBorder="1" applyAlignment="1" applyProtection="1">
      <alignment horizontal="center" vertical="center"/>
      <protection hidden="1"/>
    </xf>
    <xf numFmtId="0" fontId="0" fillId="13" borderId="70" xfId="0" applyFill="1" applyBorder="1" applyAlignment="1" applyProtection="1">
      <alignment horizontal="center" vertical="center"/>
      <protection hidden="1"/>
    </xf>
    <xf numFmtId="0" fontId="0" fillId="14" borderId="8" xfId="0" applyFill="1" applyBorder="1" applyAlignment="1" applyProtection="1">
      <alignment horizontal="left" vertical="center" wrapText="1"/>
      <protection hidden="1"/>
    </xf>
    <xf numFmtId="0" fontId="0" fillId="14" borderId="2" xfId="0" applyFill="1" applyBorder="1" applyAlignment="1" applyProtection="1">
      <alignment horizontal="left" vertical="center" wrapText="1"/>
      <protection hidden="1"/>
    </xf>
    <xf numFmtId="0" fontId="0" fillId="14" borderId="72" xfId="0" applyFill="1" applyBorder="1" applyAlignment="1" applyProtection="1">
      <alignment horizontal="left" vertical="center" wrapText="1"/>
      <protection hidden="1"/>
    </xf>
    <xf numFmtId="0" fontId="7" fillId="0" borderId="53" xfId="0" applyNumberFormat="1" applyFont="1" applyBorder="1" applyAlignment="1" applyProtection="1">
      <alignment horizontal="center" vertical="center"/>
      <protection locked="0"/>
    </xf>
    <xf numFmtId="0" fontId="7" fillId="0" borderId="54"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shrinkToFit="1"/>
      <protection locked="0"/>
    </xf>
    <xf numFmtId="0" fontId="7" fillId="0" borderId="27" xfId="0" applyNumberFormat="1" applyFont="1" applyBorder="1" applyAlignment="1" applyProtection="1">
      <alignment horizontal="center" vertical="center" shrinkToFit="1"/>
      <protection locked="0"/>
    </xf>
    <xf numFmtId="0" fontId="7" fillId="0" borderId="21" xfId="0" applyNumberFormat="1" applyFont="1" applyBorder="1" applyAlignment="1" applyProtection="1">
      <alignment horizontal="center" vertical="center" shrinkToFit="1"/>
      <protection locked="0"/>
    </xf>
    <xf numFmtId="0" fontId="7" fillId="0" borderId="23" xfId="0" applyNumberFormat="1" applyFont="1" applyBorder="1" applyAlignment="1" applyProtection="1">
      <alignment horizontal="center" vertical="center" shrinkToFit="1"/>
      <protection locked="0"/>
    </xf>
    <xf numFmtId="0" fontId="7" fillId="6" borderId="61" xfId="0" applyNumberFormat="1" applyFont="1" applyFill="1" applyBorder="1" applyAlignment="1" applyProtection="1">
      <alignment horizontal="center" vertical="center"/>
    </xf>
    <xf numFmtId="0" fontId="7" fillId="6" borderId="46" xfId="0" applyNumberFormat="1" applyFont="1" applyFill="1" applyBorder="1" applyAlignment="1" applyProtection="1">
      <alignment horizontal="center" vertical="center"/>
    </xf>
    <xf numFmtId="0" fontId="7" fillId="8" borderId="62" xfId="0" applyNumberFormat="1" applyFont="1" applyFill="1" applyBorder="1" applyAlignment="1" applyProtection="1">
      <alignment horizontal="center" vertical="center"/>
    </xf>
    <xf numFmtId="0" fontId="7" fillId="8" borderId="63" xfId="0" applyNumberFormat="1" applyFont="1" applyFill="1" applyBorder="1" applyAlignment="1" applyProtection="1">
      <alignment horizontal="center" vertical="center"/>
    </xf>
    <xf numFmtId="0" fontId="13" fillId="0" borderId="49" xfId="0" applyNumberFormat="1" applyFont="1" applyBorder="1" applyAlignment="1" applyProtection="1">
      <alignment horizontal="center" vertical="center"/>
    </xf>
    <xf numFmtId="0" fontId="13" fillId="0" borderId="48" xfId="0" applyNumberFormat="1" applyFont="1" applyBorder="1" applyAlignment="1" applyProtection="1">
      <alignment horizontal="center" vertical="center"/>
    </xf>
    <xf numFmtId="0" fontId="13" fillId="0" borderId="31" xfId="0" applyNumberFormat="1" applyFont="1" applyBorder="1" applyAlignment="1" applyProtection="1">
      <alignment horizontal="center" vertical="center"/>
    </xf>
    <xf numFmtId="0" fontId="13" fillId="0" borderId="4" xfId="0" applyNumberFormat="1" applyFont="1" applyBorder="1" applyAlignment="1" applyProtection="1">
      <alignment horizontal="center" vertical="center"/>
    </xf>
    <xf numFmtId="0" fontId="13" fillId="0" borderId="31" xfId="0" applyNumberFormat="1" applyFont="1" applyBorder="1" applyAlignment="1" applyProtection="1">
      <alignment horizontal="center" vertical="center" shrinkToFit="1"/>
      <protection locked="0"/>
    </xf>
    <xf numFmtId="0" fontId="13" fillId="0" borderId="4" xfId="0" applyNumberFormat="1" applyFont="1" applyBorder="1" applyAlignment="1" applyProtection="1">
      <alignment horizontal="center" vertical="center" shrinkToFit="1"/>
      <protection locked="0"/>
    </xf>
    <xf numFmtId="0" fontId="7" fillId="0" borderId="50" xfId="0" applyNumberFormat="1" applyFont="1" applyBorder="1" applyAlignment="1" applyProtection="1">
      <alignment horizontal="center" vertical="center"/>
      <protection locked="0"/>
    </xf>
    <xf numFmtId="0" fontId="7" fillId="0" borderId="51" xfId="0" applyNumberFormat="1" applyFont="1" applyBorder="1" applyAlignment="1" applyProtection="1">
      <alignment horizontal="center" vertical="center"/>
      <protection locked="0"/>
    </xf>
    <xf numFmtId="0" fontId="11" fillId="0" borderId="4"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0" fillId="0" borderId="40"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2" fillId="6" borderId="8" xfId="0" applyFont="1" applyFill="1" applyBorder="1" applyAlignment="1" applyProtection="1">
      <alignment horizontal="center" vertical="center" wrapText="1"/>
    </xf>
    <xf numFmtId="0" fontId="12" fillId="6" borderId="29" xfId="0" applyFont="1" applyFill="1" applyBorder="1" applyAlignment="1" applyProtection="1">
      <alignment horizontal="center" vertical="center" wrapText="1"/>
    </xf>
    <xf numFmtId="49" fontId="7" fillId="0" borderId="8" xfId="0" applyNumberFormat="1" applyFont="1" applyBorder="1" applyAlignment="1" applyProtection="1">
      <alignment horizontal="center" vertical="center"/>
      <protection locked="0"/>
    </xf>
    <xf numFmtId="49" fontId="7" fillId="0" borderId="29"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shrinkToFit="1"/>
      <protection locked="0"/>
    </xf>
    <xf numFmtId="49" fontId="7" fillId="0" borderId="29" xfId="0" applyNumberFormat="1" applyFont="1" applyBorder="1" applyAlignment="1" applyProtection="1">
      <alignment horizontal="center" vertical="center" shrinkToFit="1"/>
      <protection locked="0"/>
    </xf>
    <xf numFmtId="38" fontId="24" fillId="0" borderId="31" xfId="0" applyNumberFormat="1" applyFont="1" applyBorder="1" applyAlignment="1" applyProtection="1">
      <alignment horizontal="center" vertical="center"/>
    </xf>
    <xf numFmtId="0" fontId="12" fillId="0" borderId="6" xfId="0" applyFont="1" applyBorder="1" applyAlignment="1" applyProtection="1">
      <alignment horizontal="distributed" vertical="center" justifyLastLine="1"/>
    </xf>
    <xf numFmtId="0" fontId="12" fillId="0" borderId="7" xfId="0" applyFont="1" applyBorder="1" applyAlignment="1" applyProtection="1">
      <alignment horizontal="distributed" vertical="center" justifyLastLine="1"/>
    </xf>
    <xf numFmtId="178" fontId="7" fillId="0" borderId="20" xfId="0" applyNumberFormat="1" applyFont="1" applyBorder="1" applyAlignment="1" applyProtection="1">
      <alignment horizontal="center" vertical="center"/>
    </xf>
    <xf numFmtId="178" fontId="7" fillId="0" borderId="21" xfId="0" applyNumberFormat="1" applyFont="1" applyBorder="1" applyAlignment="1" applyProtection="1">
      <alignment horizontal="center" vertical="center"/>
    </xf>
    <xf numFmtId="178" fontId="7" fillId="0" borderId="10" xfId="0" applyNumberFormat="1" applyFont="1" applyBorder="1" applyAlignment="1" applyProtection="1">
      <alignment horizontal="center" vertical="center"/>
    </xf>
    <xf numFmtId="178" fontId="7" fillId="0" borderId="32" xfId="0" applyNumberFormat="1" applyFont="1" applyBorder="1" applyAlignment="1" applyProtection="1">
      <alignment horizontal="center" vertical="center"/>
    </xf>
    <xf numFmtId="179" fontId="7" fillId="0" borderId="16" xfId="0" applyNumberFormat="1" applyFont="1" applyBorder="1" applyAlignment="1" applyProtection="1">
      <alignment horizontal="center" vertical="center"/>
    </xf>
    <xf numFmtId="179" fontId="7" fillId="0" borderId="14" xfId="0" applyNumberFormat="1" applyFont="1" applyBorder="1" applyAlignment="1" applyProtection="1">
      <alignment horizontal="center" vertical="center"/>
    </xf>
    <xf numFmtId="177" fontId="12" fillId="0" borderId="55" xfId="0" applyNumberFormat="1" applyFont="1" applyBorder="1" applyAlignment="1" applyProtection="1">
      <alignment horizontal="center" vertical="center" shrinkToFit="1"/>
    </xf>
    <xf numFmtId="177" fontId="12" fillId="0" borderId="56" xfId="0" applyNumberFormat="1" applyFont="1" applyBorder="1" applyAlignment="1" applyProtection="1">
      <alignment horizontal="center" vertical="center" shrinkToFit="1"/>
    </xf>
    <xf numFmtId="178" fontId="7" fillId="0" borderId="6" xfId="0" applyNumberFormat="1" applyFont="1" applyBorder="1" applyAlignment="1" applyProtection="1">
      <alignment horizontal="center" vertical="center" justifyLastLine="1"/>
    </xf>
    <xf numFmtId="178" fontId="7" fillId="0" borderId="7" xfId="0" applyNumberFormat="1" applyFont="1" applyBorder="1" applyAlignment="1" applyProtection="1">
      <alignment horizontal="center" vertical="center" justifyLastLine="1"/>
    </xf>
    <xf numFmtId="177" fontId="12" fillId="0" borderId="17" xfId="0" applyNumberFormat="1" applyFont="1" applyBorder="1" applyAlignment="1" applyProtection="1">
      <alignment horizontal="center" vertical="center" shrinkToFit="1"/>
    </xf>
    <xf numFmtId="177" fontId="12" fillId="0" borderId="57" xfId="0" applyNumberFormat="1" applyFont="1" applyBorder="1" applyAlignment="1" applyProtection="1">
      <alignment horizontal="center" vertical="center" shrinkToFit="1"/>
    </xf>
    <xf numFmtId="0" fontId="5" fillId="0" borderId="31" xfId="0" applyFont="1" applyBorder="1" applyAlignment="1" applyProtection="1">
      <alignment horizontal="center" vertical="center" shrinkToFit="1"/>
    </xf>
    <xf numFmtId="0" fontId="12" fillId="0" borderId="6" xfId="0" applyFont="1" applyBorder="1" applyAlignment="1" applyProtection="1">
      <alignment horizontal="center" vertical="center" justifyLastLine="1"/>
    </xf>
    <xf numFmtId="3" fontId="7" fillId="0" borderId="20" xfId="0" applyNumberFormat="1" applyFont="1" applyBorder="1" applyAlignment="1" applyProtection="1">
      <alignment horizontal="center" vertical="center"/>
    </xf>
    <xf numFmtId="3" fontId="7" fillId="0" borderId="10" xfId="0" applyNumberFormat="1" applyFont="1" applyBorder="1" applyAlignment="1" applyProtection="1">
      <alignment horizontal="center" vertical="center"/>
    </xf>
    <xf numFmtId="0" fontId="7" fillId="0" borderId="10" xfId="0" applyFont="1" applyBorder="1" applyAlignment="1" applyProtection="1">
      <alignment horizontal="center" vertical="center"/>
    </xf>
    <xf numFmtId="3" fontId="7" fillId="0" borderId="58" xfId="0" applyNumberFormat="1" applyFont="1" applyBorder="1" applyAlignment="1" applyProtection="1">
      <alignment horizontal="center" vertical="center"/>
    </xf>
    <xf numFmtId="0" fontId="12" fillId="0" borderId="9" xfId="0" applyFont="1" applyBorder="1" applyAlignment="1" applyProtection="1">
      <alignment horizontal="center" vertical="center" shrinkToFit="1"/>
    </xf>
    <xf numFmtId="0" fontId="12" fillId="0" borderId="59" xfId="0" applyFont="1" applyBorder="1" applyAlignment="1" applyProtection="1">
      <alignment horizontal="center" vertical="center" shrinkToFit="1"/>
    </xf>
    <xf numFmtId="177" fontId="12" fillId="0" borderId="19" xfId="0" applyNumberFormat="1" applyFont="1" applyBorder="1" applyAlignment="1" applyProtection="1">
      <alignment horizontal="center" vertical="center" shrinkToFit="1"/>
    </xf>
    <xf numFmtId="177" fontId="12" fillId="0" borderId="60" xfId="0" applyNumberFormat="1" applyFont="1" applyBorder="1" applyAlignment="1" applyProtection="1">
      <alignment horizontal="center" vertical="center" shrinkToFit="1"/>
    </xf>
    <xf numFmtId="0" fontId="21" fillId="0" borderId="0" xfId="0" applyFont="1" applyAlignment="1" applyProtection="1">
      <alignment horizontal="center" vertical="center" justifyLastLine="1"/>
    </xf>
    <xf numFmtId="0" fontId="10" fillId="0" borderId="8" xfId="0" applyFont="1" applyBorder="1" applyAlignment="1" applyProtection="1">
      <alignment horizontal="center"/>
    </xf>
    <xf numFmtId="0" fontId="10" fillId="0" borderId="2" xfId="0" applyFont="1" applyBorder="1" applyAlignment="1" applyProtection="1">
      <alignment horizontal="center"/>
    </xf>
    <xf numFmtId="0" fontId="10" fillId="0" borderId="33" xfId="0" applyFont="1" applyBorder="1" applyAlignment="1" applyProtection="1">
      <alignment horizontal="center"/>
    </xf>
    <xf numFmtId="0" fontId="10" fillId="0" borderId="39" xfId="0" applyFont="1" applyBorder="1" applyAlignment="1" applyProtection="1">
      <alignment horizontal="left" wrapText="1"/>
    </xf>
    <xf numFmtId="0" fontId="10" fillId="0" borderId="31" xfId="0" applyFont="1" applyBorder="1" applyAlignment="1" applyProtection="1">
      <alignment horizontal="left" wrapText="1"/>
    </xf>
    <xf numFmtId="0" fontId="10" fillId="0" borderId="36" xfId="0" applyFont="1" applyBorder="1" applyAlignment="1" applyProtection="1">
      <alignment horizontal="left" wrapText="1"/>
    </xf>
    <xf numFmtId="0" fontId="10" fillId="3" borderId="0" xfId="0" applyFont="1" applyFill="1" applyBorder="1" applyAlignment="1" applyProtection="1"/>
    <xf numFmtId="0" fontId="11" fillId="0" borderId="37"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0" fillId="0" borderId="40"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38" xfId="0" applyFont="1" applyBorder="1" applyAlignment="1" applyProtection="1">
      <alignment horizontal="left" wrapText="1"/>
    </xf>
    <xf numFmtId="0" fontId="13" fillId="0" borderId="4" xfId="0" applyFont="1" applyBorder="1" applyAlignment="1" applyProtection="1">
      <alignment vertical="center" shrinkToFit="1"/>
    </xf>
    <xf numFmtId="0" fontId="10" fillId="3" borderId="0" xfId="0" applyFont="1" applyFill="1" applyBorder="1" applyAlignment="1" applyProtection="1">
      <alignment horizontal="center"/>
    </xf>
    <xf numFmtId="0" fontId="10" fillId="3" borderId="0" xfId="0" applyFont="1" applyFill="1" applyBorder="1" applyAlignment="1" applyProtection="1">
      <alignment horizontal="left" wrapText="1"/>
    </xf>
    <xf numFmtId="0" fontId="7" fillId="6" borderId="64" xfId="0" applyNumberFormat="1" applyFont="1" applyFill="1" applyBorder="1" applyAlignment="1" applyProtection="1">
      <alignment horizontal="center" vertical="center"/>
    </xf>
    <xf numFmtId="0" fontId="4" fillId="0" borderId="4"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3" fillId="0" borderId="2" xfId="0" applyFont="1" applyBorder="1" applyAlignment="1" applyProtection="1">
      <alignment wrapText="1"/>
    </xf>
    <xf numFmtId="0" fontId="43" fillId="0" borderId="2" xfId="0" applyFont="1" applyBorder="1" applyAlignment="1">
      <alignment wrapText="1"/>
    </xf>
    <xf numFmtId="0" fontId="11" fillId="0" borderId="8"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2" xfId="0" applyFont="1" applyBorder="1" applyAlignment="1" applyProtection="1">
      <alignment horizontal="left" vertical="center" indent="1"/>
      <protection locked="0"/>
    </xf>
    <xf numFmtId="0" fontId="11" fillId="0" borderId="33" xfId="0" applyFont="1" applyBorder="1" applyAlignment="1" applyProtection="1">
      <alignment horizontal="left" vertical="center" indent="1"/>
      <protection locked="0"/>
    </xf>
    <xf numFmtId="0" fontId="22" fillId="0" borderId="0" xfId="0" applyFont="1" applyAlignment="1" applyProtection="1"/>
    <xf numFmtId="0" fontId="22" fillId="0" borderId="4" xfId="0" applyFont="1" applyBorder="1" applyAlignment="1" applyProtection="1"/>
    <xf numFmtId="0" fontId="7" fillId="0" borderId="3"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shrinkToFit="1"/>
    </xf>
    <xf numFmtId="0" fontId="12"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3" xfId="0" applyFont="1" applyFill="1" applyBorder="1" applyAlignment="1" applyProtection="1">
      <alignment horizontal="center" vertical="center"/>
    </xf>
    <xf numFmtId="0" fontId="13" fillId="0" borderId="4" xfId="0" applyFont="1" applyBorder="1" applyAlignment="1" applyProtection="1">
      <alignment horizontal="left"/>
    </xf>
    <xf numFmtId="0" fontId="13" fillId="0" borderId="2" xfId="0" applyFont="1" applyBorder="1" applyAlignment="1" applyProtection="1">
      <alignment horizontal="left"/>
    </xf>
    <xf numFmtId="0" fontId="13" fillId="0" borderId="0" xfId="0" applyNumberFormat="1" applyFont="1" applyBorder="1" applyAlignment="1" applyProtection="1">
      <alignment horizontal="center" vertical="center" shrinkToFit="1"/>
      <protection locked="0"/>
    </xf>
    <xf numFmtId="0" fontId="12" fillId="6" borderId="7" xfId="0" applyFont="1" applyFill="1" applyBorder="1" applyAlignment="1" applyProtection="1">
      <alignment horizontal="center" vertical="center"/>
    </xf>
    <xf numFmtId="0" fontId="10" fillId="0" borderId="8" xfId="0" applyFont="1" applyBorder="1" applyAlignment="1" applyProtection="1">
      <alignment horizontal="left" wrapText="1"/>
    </xf>
    <xf numFmtId="0" fontId="10" fillId="0" borderId="2" xfId="0" applyFont="1" applyBorder="1" applyAlignment="1" applyProtection="1">
      <alignment horizontal="left" wrapText="1"/>
    </xf>
    <xf numFmtId="0" fontId="10" fillId="0" borderId="33" xfId="0" applyFont="1" applyBorder="1" applyAlignment="1" applyProtection="1">
      <alignment horizontal="left" wrapText="1"/>
    </xf>
    <xf numFmtId="0" fontId="10" fillId="0" borderId="8" xfId="0" applyFont="1" applyBorder="1" applyAlignment="1" applyProtection="1">
      <alignment horizontal="left"/>
    </xf>
    <xf numFmtId="0" fontId="10" fillId="0" borderId="2" xfId="0" applyFont="1" applyBorder="1" applyAlignment="1" applyProtection="1">
      <alignment horizontal="left"/>
    </xf>
    <xf numFmtId="0" fontId="10" fillId="0" borderId="33" xfId="0" applyFont="1" applyBorder="1" applyAlignment="1" applyProtection="1">
      <alignment horizontal="left"/>
    </xf>
    <xf numFmtId="0" fontId="12" fillId="6" borderId="29" xfId="0" applyFont="1" applyFill="1" applyBorder="1" applyAlignment="1" applyProtection="1">
      <alignment horizontal="center" vertical="center"/>
    </xf>
    <xf numFmtId="0" fontId="13" fillId="0" borderId="8" xfId="0" applyFont="1" applyBorder="1" applyAlignment="1" applyProtection="1">
      <alignment horizontal="left"/>
    </xf>
    <xf numFmtId="0" fontId="13" fillId="0" borderId="33" xfId="0" applyFont="1" applyBorder="1" applyAlignment="1" applyProtection="1">
      <alignment horizontal="left"/>
    </xf>
    <xf numFmtId="0" fontId="0" fillId="0" borderId="2" xfId="0" applyBorder="1" applyAlignment="1">
      <alignment horizontal="center"/>
    </xf>
    <xf numFmtId="184" fontId="4" fillId="0" borderId="4" xfId="0" applyNumberFormat="1" applyFont="1" applyBorder="1" applyAlignment="1" applyProtection="1">
      <alignment horizontal="right" indent="2"/>
      <protection locked="0"/>
    </xf>
    <xf numFmtId="0" fontId="4" fillId="0" borderId="2" xfId="0" applyFont="1" applyBorder="1" applyAlignment="1" applyProtection="1">
      <alignment horizontal="right" indent="2"/>
      <protection locked="0"/>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7" fillId="16" borderId="8" xfId="9" applyFont="1" applyFill="1" applyBorder="1" applyAlignment="1">
      <alignment horizontal="center" vertical="center"/>
    </xf>
    <xf numFmtId="0" fontId="7" fillId="16" borderId="2" xfId="9" applyFont="1" applyFill="1" applyBorder="1" applyAlignment="1">
      <alignment horizontal="center" vertical="center"/>
    </xf>
    <xf numFmtId="0" fontId="7" fillId="16" borderId="33" xfId="9" applyFont="1" applyFill="1" applyBorder="1" applyAlignment="1">
      <alignment horizontal="center" vertical="center"/>
    </xf>
    <xf numFmtId="0" fontId="11" fillId="16" borderId="5" xfId="9" applyFont="1" applyFill="1" applyBorder="1" applyAlignment="1">
      <alignment horizontal="center" vertical="center" textRotation="255"/>
    </xf>
    <xf numFmtId="0" fontId="7" fillId="15" borderId="8" xfId="9" applyFill="1" applyBorder="1" applyAlignment="1">
      <alignment horizontal="right" vertical="center"/>
    </xf>
    <xf numFmtId="0" fontId="7" fillId="15" borderId="33" xfId="9" applyFill="1" applyBorder="1" applyAlignment="1">
      <alignment horizontal="right" vertical="center"/>
    </xf>
    <xf numFmtId="49" fontId="7" fillId="16" borderId="5" xfId="9" applyNumberFormat="1" applyFill="1" applyBorder="1" applyAlignment="1">
      <alignment horizontal="center" vertical="center"/>
    </xf>
    <xf numFmtId="185" fontId="7" fillId="15" borderId="64" xfId="9" applyNumberFormat="1" applyFill="1" applyBorder="1" applyAlignment="1">
      <alignment horizontal="right" vertical="center"/>
    </xf>
    <xf numFmtId="185" fontId="7" fillId="15" borderId="61" xfId="9" applyNumberFormat="1" applyFill="1" applyBorder="1" applyAlignment="1">
      <alignment horizontal="right" vertical="center"/>
    </xf>
    <xf numFmtId="185" fontId="7" fillId="15" borderId="46" xfId="9" applyNumberFormat="1" applyFill="1" applyBorder="1" applyAlignment="1">
      <alignment horizontal="right" vertical="center"/>
    </xf>
    <xf numFmtId="0" fontId="7" fillId="16" borderId="5" xfId="9" applyFill="1" applyBorder="1" applyAlignment="1">
      <alignment horizontal="center"/>
    </xf>
    <xf numFmtId="0" fontId="7" fillId="16" borderId="5" xfId="9" applyFill="1" applyBorder="1" applyAlignment="1">
      <alignment horizontal="center" vertical="center"/>
    </xf>
    <xf numFmtId="49" fontId="7" fillId="15" borderId="5" xfId="9" applyNumberFormat="1" applyFill="1" applyBorder="1" applyAlignment="1">
      <alignment horizontal="center" vertical="center"/>
    </xf>
    <xf numFmtId="0" fontId="7" fillId="15" borderId="8" xfId="9" applyFill="1" applyBorder="1" applyAlignment="1">
      <alignment horizontal="center"/>
    </xf>
    <xf numFmtId="0" fontId="7" fillId="15" borderId="33" xfId="9" applyFill="1" applyBorder="1" applyAlignment="1">
      <alignment horizontal="center"/>
    </xf>
    <xf numFmtId="0" fontId="7" fillId="15" borderId="5" xfId="9" applyFill="1" applyBorder="1" applyAlignment="1">
      <alignment horizontal="center" vertical="center"/>
    </xf>
    <xf numFmtId="0" fontId="7" fillId="15" borderId="8" xfId="9" applyFont="1" applyFill="1" applyBorder="1" applyAlignment="1">
      <alignment horizontal="center" vertical="center"/>
    </xf>
    <xf numFmtId="0" fontId="7" fillId="15" borderId="2" xfId="9" applyFont="1" applyFill="1" applyBorder="1" applyAlignment="1">
      <alignment horizontal="center" vertical="center"/>
    </xf>
    <xf numFmtId="0" fontId="7" fillId="15" borderId="33" xfId="9" applyFont="1" applyFill="1" applyBorder="1" applyAlignment="1">
      <alignment horizontal="center" vertical="center"/>
    </xf>
    <xf numFmtId="0" fontId="11" fillId="15" borderId="5" xfId="9" applyFont="1" applyFill="1" applyBorder="1" applyAlignment="1">
      <alignment horizontal="center" vertical="center" textRotation="255"/>
    </xf>
    <xf numFmtId="0" fontId="12" fillId="10" borderId="8" xfId="0" applyFont="1" applyFill="1" applyBorder="1" applyAlignment="1" applyProtection="1">
      <alignment horizontal="center" vertical="center" wrapText="1"/>
    </xf>
    <xf numFmtId="0" fontId="12" fillId="10" borderId="29" xfId="0" applyFont="1" applyFill="1" applyBorder="1" applyAlignment="1" applyProtection="1">
      <alignment horizontal="center" vertical="center" wrapText="1"/>
    </xf>
    <xf numFmtId="0" fontId="7" fillId="10" borderId="61" xfId="0" applyNumberFormat="1" applyFont="1" applyFill="1" applyBorder="1" applyAlignment="1" applyProtection="1">
      <alignment horizontal="center" vertical="center"/>
    </xf>
    <xf numFmtId="0" fontId="7" fillId="10" borderId="46" xfId="0" applyNumberFormat="1" applyFont="1" applyFill="1" applyBorder="1" applyAlignment="1" applyProtection="1">
      <alignment horizontal="center" vertical="center"/>
    </xf>
    <xf numFmtId="0" fontId="7" fillId="10" borderId="64" xfId="0" applyNumberFormat="1" applyFont="1" applyFill="1" applyBorder="1" applyAlignment="1" applyProtection="1">
      <alignment horizontal="center" vertical="center"/>
    </xf>
    <xf numFmtId="0" fontId="53" fillId="0" borderId="0" xfId="0" applyFont="1" applyAlignment="1" applyProtection="1"/>
    <xf numFmtId="0" fontId="53" fillId="0" borderId="4" xfId="0" applyFont="1" applyBorder="1" applyAlignment="1" applyProtection="1"/>
    <xf numFmtId="0" fontId="12" fillId="10" borderId="8" xfId="0" applyFont="1" applyFill="1" applyBorder="1" applyAlignment="1" applyProtection="1">
      <alignment horizontal="center" vertical="center"/>
    </xf>
    <xf numFmtId="0" fontId="12" fillId="10" borderId="2" xfId="0" applyFont="1" applyFill="1" applyBorder="1" applyAlignment="1" applyProtection="1">
      <alignment horizontal="center" vertical="center"/>
    </xf>
    <xf numFmtId="0" fontId="12" fillId="10" borderId="33" xfId="0" applyFont="1" applyFill="1" applyBorder="1" applyAlignment="1" applyProtection="1">
      <alignment horizontal="center" vertical="center"/>
    </xf>
    <xf numFmtId="0" fontId="12" fillId="10" borderId="7" xfId="0" applyFont="1" applyFill="1" applyBorder="1" applyAlignment="1" applyProtection="1">
      <alignment horizontal="center" vertical="center"/>
    </xf>
    <xf numFmtId="0" fontId="12" fillId="10" borderId="29" xfId="0" applyFont="1" applyFill="1" applyBorder="1" applyAlignment="1" applyProtection="1">
      <alignment horizontal="center" vertical="center"/>
    </xf>
    <xf numFmtId="0" fontId="13" fillId="0" borderId="0" xfId="0" applyNumberFormat="1" applyFont="1" applyBorder="1" applyAlignment="1" applyProtection="1">
      <alignment horizontal="center" vertical="center"/>
    </xf>
    <xf numFmtId="184" fontId="4" fillId="0" borderId="4" xfId="0" applyNumberFormat="1" applyFont="1" applyBorder="1" applyAlignment="1" applyProtection="1">
      <alignment horizontal="left" indent="2"/>
      <protection locked="0"/>
    </xf>
    <xf numFmtId="0" fontId="4" fillId="0" borderId="2" xfId="0" applyFont="1" applyBorder="1" applyAlignment="1" applyProtection="1">
      <alignment horizontal="left" indent="2"/>
      <protection locked="0"/>
    </xf>
    <xf numFmtId="0" fontId="7" fillId="0" borderId="8"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33" xfId="9" applyFont="1" applyFill="1" applyBorder="1" applyAlignment="1">
      <alignment horizontal="center" vertical="center"/>
    </xf>
    <xf numFmtId="0" fontId="11" fillId="0" borderId="5" xfId="9" applyFont="1" applyFill="1" applyBorder="1" applyAlignment="1">
      <alignment horizontal="center" vertical="center" textRotation="255"/>
    </xf>
    <xf numFmtId="0" fontId="7" fillId="15" borderId="5" xfId="9" applyFill="1" applyBorder="1" applyAlignment="1">
      <alignment horizontal="right" vertical="center"/>
    </xf>
    <xf numFmtId="49" fontId="7" fillId="0" borderId="5" xfId="9" applyNumberFormat="1" applyFill="1" applyBorder="1" applyAlignment="1">
      <alignment horizontal="center" vertical="center"/>
    </xf>
    <xf numFmtId="49" fontId="7" fillId="0" borderId="8" xfId="9" applyNumberFormat="1" applyFill="1" applyBorder="1" applyAlignment="1">
      <alignment horizontal="center" vertical="top"/>
    </xf>
    <xf numFmtId="49" fontId="7" fillId="0" borderId="33" xfId="9" applyNumberFormat="1" applyFill="1" applyBorder="1" applyAlignment="1">
      <alignment horizontal="center" vertical="top"/>
    </xf>
    <xf numFmtId="0" fontId="7" fillId="0" borderId="5" xfId="9" applyFill="1" applyBorder="1" applyAlignment="1">
      <alignment horizontal="center"/>
    </xf>
    <xf numFmtId="0" fontId="7" fillId="0" borderId="5" xfId="9" applyFill="1" applyBorder="1" applyAlignment="1">
      <alignment horizontal="center" vertical="center"/>
    </xf>
    <xf numFmtId="0" fontId="7" fillId="15" borderId="5" xfId="9" applyFill="1" applyBorder="1" applyAlignment="1">
      <alignment horizontal="center"/>
    </xf>
    <xf numFmtId="49" fontId="7" fillId="15" borderId="8" xfId="9" applyNumberFormat="1" applyFill="1" applyBorder="1" applyAlignment="1">
      <alignment horizontal="center" vertical="center"/>
    </xf>
    <xf numFmtId="49" fontId="7" fillId="15" borderId="33" xfId="9" applyNumberFormat="1" applyFill="1" applyBorder="1" applyAlignment="1">
      <alignment horizontal="center" vertical="center"/>
    </xf>
    <xf numFmtId="0" fontId="36" fillId="0" borderId="4" xfId="0" applyFont="1" applyBorder="1" applyAlignment="1" applyProtection="1">
      <alignment horizontal="center" vertical="center"/>
      <protection locked="0"/>
    </xf>
    <xf numFmtId="0" fontId="31" fillId="0" borderId="5" xfId="0" applyFont="1" applyBorder="1" applyAlignment="1">
      <alignment horizontal="distributed" vertical="center" justifyLastLine="1"/>
    </xf>
    <xf numFmtId="0" fontId="36" fillId="0" borderId="5" xfId="0" applyFont="1" applyBorder="1" applyAlignment="1" applyProtection="1">
      <alignment horizontal="center" vertical="center"/>
      <protection locked="0"/>
    </xf>
    <xf numFmtId="0" fontId="31" fillId="0" borderId="37" xfId="0" applyFont="1" applyBorder="1" applyAlignment="1">
      <alignment horizontal="center" vertical="center"/>
    </xf>
    <xf numFmtId="0" fontId="31" fillId="0" borderId="4" xfId="0" applyFont="1" applyBorder="1" applyAlignment="1">
      <alignment horizontal="center" vertical="center"/>
    </xf>
    <xf numFmtId="0" fontId="31" fillId="0" borderId="35" xfId="0" applyFont="1" applyBorder="1" applyAlignment="1">
      <alignment horizontal="center" vertical="center"/>
    </xf>
    <xf numFmtId="0" fontId="36" fillId="0" borderId="4" xfId="0" applyFont="1" applyBorder="1" applyAlignment="1" applyProtection="1">
      <alignment horizontal="left" vertical="center" indent="1"/>
      <protection locked="0"/>
    </xf>
    <xf numFmtId="0" fontId="36" fillId="0" borderId="4" xfId="0" applyFont="1" applyBorder="1" applyAlignment="1" applyProtection="1">
      <alignment horizontal="left" vertical="center" indent="2"/>
      <protection locked="0"/>
    </xf>
    <xf numFmtId="0" fontId="36" fillId="0" borderId="8"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0" fillId="0" borderId="4" xfId="0" applyFont="1" applyBorder="1" applyProtection="1">
      <alignment vertical="center"/>
      <protection locked="0"/>
    </xf>
    <xf numFmtId="0" fontId="31" fillId="0" borderId="8" xfId="0" applyFont="1" applyBorder="1" applyAlignment="1">
      <alignment horizontal="distributed" vertical="center" justifyLastLine="1"/>
    </xf>
    <xf numFmtId="0" fontId="31" fillId="0" borderId="2" xfId="0" applyFont="1" applyBorder="1" applyAlignment="1">
      <alignment horizontal="distributed" vertical="center" justifyLastLine="1"/>
    </xf>
    <xf numFmtId="0" fontId="31" fillId="0" borderId="33" xfId="0" applyFont="1" applyBorder="1" applyAlignment="1">
      <alignment horizontal="distributed" vertical="center" justifyLastLine="1"/>
    </xf>
    <xf numFmtId="0" fontId="38" fillId="0" borderId="0" xfId="0" applyFont="1" applyAlignment="1">
      <alignment horizontal="center" vertical="center"/>
    </xf>
    <xf numFmtId="0" fontId="39" fillId="0" borderId="0" xfId="0" applyFont="1" applyAlignment="1">
      <alignment horizontal="center" vertical="center"/>
    </xf>
    <xf numFmtId="0" fontId="30" fillId="0" borderId="0" xfId="0" applyFont="1" applyAlignment="1">
      <alignment horizontal="center" vertical="center"/>
    </xf>
    <xf numFmtId="0" fontId="36" fillId="0" borderId="33" xfId="0" applyFont="1" applyBorder="1" applyAlignment="1" applyProtection="1">
      <alignment horizontal="center" vertical="center"/>
      <protection locked="0"/>
    </xf>
    <xf numFmtId="0" fontId="59" fillId="4" borderId="86" xfId="0" applyFont="1" applyFill="1" applyBorder="1" applyAlignment="1">
      <alignment horizontal="center" vertical="center"/>
    </xf>
    <xf numFmtId="0" fontId="59" fillId="4" borderId="87" xfId="0" applyFont="1" applyFill="1" applyBorder="1" applyAlignment="1">
      <alignment horizontal="center" vertical="center"/>
    </xf>
    <xf numFmtId="0" fontId="59" fillId="4" borderId="88" xfId="0" applyFont="1" applyFill="1" applyBorder="1" applyAlignment="1">
      <alignment horizontal="center" vertical="center"/>
    </xf>
    <xf numFmtId="0" fontId="7" fillId="17" borderId="68" xfId="0" applyFont="1" applyFill="1" applyBorder="1" applyAlignment="1">
      <alignment horizontal="center" vertical="center"/>
    </xf>
    <xf numFmtId="0" fontId="7" fillId="17" borderId="71" xfId="0" applyFont="1" applyFill="1" applyBorder="1" applyAlignment="1">
      <alignment horizontal="center" vertical="center"/>
    </xf>
    <xf numFmtId="0" fontId="23" fillId="17" borderId="68" xfId="0" applyFont="1" applyFill="1" applyBorder="1" applyAlignment="1">
      <alignment vertical="center" shrinkToFit="1"/>
    </xf>
    <xf numFmtId="0" fontId="23" fillId="17" borderId="99" xfId="0" applyFont="1" applyFill="1" applyBorder="1" applyAlignment="1">
      <alignment vertical="center" shrinkToFit="1"/>
    </xf>
    <xf numFmtId="0" fontId="59" fillId="4" borderId="68" xfId="0" applyFont="1" applyFill="1" applyBorder="1" applyAlignment="1">
      <alignment horizontal="center" vertical="center"/>
    </xf>
    <xf numFmtId="0" fontId="59" fillId="4" borderId="74" xfId="0" applyFont="1" applyFill="1" applyBorder="1" applyAlignment="1">
      <alignment horizontal="center" vertical="center"/>
    </xf>
    <xf numFmtId="0" fontId="59" fillId="4" borderId="69" xfId="0" applyFont="1" applyFill="1" applyBorder="1" applyAlignment="1">
      <alignment horizontal="center" vertical="center"/>
    </xf>
    <xf numFmtId="0" fontId="59" fillId="4" borderId="75" xfId="0" applyFont="1" applyFill="1" applyBorder="1" applyAlignment="1">
      <alignment horizontal="center" vertical="center"/>
    </xf>
    <xf numFmtId="0" fontId="23" fillId="17" borderId="96" xfId="0" applyFont="1" applyFill="1" applyBorder="1" applyAlignment="1">
      <alignment horizontal="center" vertical="center" shrinkToFit="1"/>
    </xf>
    <xf numFmtId="0" fontId="23" fillId="17" borderId="87" xfId="0" applyFont="1" applyFill="1" applyBorder="1" applyAlignment="1">
      <alignment horizontal="center" vertical="center" shrinkToFit="1"/>
    </xf>
    <xf numFmtId="0" fontId="23" fillId="17" borderId="95" xfId="0" applyFont="1" applyFill="1" applyBorder="1" applyAlignment="1">
      <alignment horizontal="center" vertical="center" shrinkToFit="1"/>
    </xf>
    <xf numFmtId="0" fontId="23" fillId="17" borderId="88" xfId="0" applyFont="1" applyFill="1" applyBorder="1" applyAlignment="1">
      <alignment horizontal="center" vertical="center" shrinkToFit="1"/>
    </xf>
    <xf numFmtId="0" fontId="23" fillId="17" borderId="97" xfId="0" applyFont="1" applyFill="1" applyBorder="1" applyAlignment="1">
      <alignment horizontal="center" vertical="center" shrinkToFit="1"/>
    </xf>
    <xf numFmtId="0" fontId="23" fillId="17" borderId="100" xfId="0" applyFont="1" applyFill="1" applyBorder="1" applyAlignment="1">
      <alignment horizontal="center" vertical="center" shrinkToFit="1"/>
    </xf>
    <xf numFmtId="0" fontId="23" fillId="17" borderId="69" xfId="0" applyFont="1" applyFill="1" applyBorder="1" applyAlignment="1">
      <alignment horizontal="center" vertical="center" shrinkToFit="1"/>
    </xf>
    <xf numFmtId="0" fontId="23" fillId="17" borderId="64" xfId="0" applyFont="1" applyFill="1" applyBorder="1" applyAlignment="1">
      <alignment horizontal="center" vertical="center" shrinkToFit="1"/>
    </xf>
    <xf numFmtId="0" fontId="23" fillId="17" borderId="39" xfId="0" applyFont="1" applyFill="1" applyBorder="1" applyAlignment="1">
      <alignment horizontal="center" vertical="center" shrinkToFit="1"/>
    </xf>
    <xf numFmtId="0" fontId="23" fillId="17" borderId="68" xfId="0" applyFont="1" applyFill="1" applyBorder="1" applyAlignment="1">
      <alignment horizontal="center" vertical="center" shrinkToFit="1"/>
    </xf>
    <xf numFmtId="0" fontId="23" fillId="17" borderId="99" xfId="0" applyFont="1" applyFill="1" applyBorder="1" applyAlignment="1">
      <alignment horizontal="center" vertical="center" shrinkToFit="1"/>
    </xf>
    <xf numFmtId="0" fontId="59" fillId="4" borderId="70" xfId="0" applyFont="1" applyFill="1" applyBorder="1" applyAlignment="1">
      <alignment horizontal="center" vertical="center"/>
    </xf>
    <xf numFmtId="0" fontId="59" fillId="4" borderId="82" xfId="0" applyFont="1" applyFill="1" applyBorder="1" applyAlignment="1">
      <alignment horizontal="center" vertical="center"/>
    </xf>
    <xf numFmtId="0" fontId="23" fillId="4" borderId="69" xfId="0" applyFont="1" applyFill="1" applyBorder="1" applyAlignment="1">
      <alignment horizontal="center" vertical="center" shrinkToFit="1"/>
    </xf>
    <xf numFmtId="0" fontId="23" fillId="4" borderId="68" xfId="0" applyFont="1" applyFill="1" applyBorder="1" applyAlignment="1">
      <alignment vertical="center" shrinkToFit="1"/>
    </xf>
    <xf numFmtId="0" fontId="23" fillId="4" borderId="74" xfId="0" applyFont="1" applyFill="1" applyBorder="1" applyAlignment="1">
      <alignment vertical="center" shrinkToFit="1"/>
    </xf>
    <xf numFmtId="0" fontId="23" fillId="4" borderId="75" xfId="0" applyFont="1" applyFill="1" applyBorder="1" applyAlignment="1">
      <alignment horizontal="center" vertical="center" shrinkToFit="1"/>
    </xf>
    <xf numFmtId="0" fontId="23" fillId="4" borderId="70" xfId="0" applyFont="1" applyFill="1" applyBorder="1" applyAlignment="1">
      <alignment horizontal="center" vertical="center" shrinkToFit="1"/>
    </xf>
    <xf numFmtId="0" fontId="23" fillId="4" borderId="105" xfId="0" applyFont="1" applyFill="1" applyBorder="1" applyAlignment="1">
      <alignment horizontal="center" vertical="center" shrinkToFit="1"/>
    </xf>
    <xf numFmtId="0" fontId="23" fillId="4" borderId="84" xfId="0" applyFont="1" applyFill="1" applyBorder="1" applyAlignment="1">
      <alignment horizontal="center" vertical="center" shrinkToFit="1"/>
    </xf>
    <xf numFmtId="0" fontId="23" fillId="4" borderId="106" xfId="0" applyFont="1" applyFill="1" applyBorder="1" applyAlignment="1">
      <alignment horizontal="center" vertical="center" shrinkToFit="1"/>
    </xf>
    <xf numFmtId="0" fontId="23" fillId="4" borderId="113" xfId="0" applyFont="1" applyFill="1" applyBorder="1" applyAlignment="1">
      <alignment horizontal="center" vertical="center" shrinkToFit="1"/>
    </xf>
    <xf numFmtId="0" fontId="23" fillId="4" borderId="107" xfId="0" applyFont="1" applyFill="1" applyBorder="1" applyAlignment="1">
      <alignment horizontal="center" vertical="center" shrinkToFit="1"/>
    </xf>
    <xf numFmtId="0" fontId="23" fillId="4" borderId="87" xfId="0" applyFont="1" applyFill="1" applyBorder="1" applyAlignment="1">
      <alignment horizontal="center" vertical="center" shrinkToFit="1"/>
    </xf>
    <xf numFmtId="0" fontId="23" fillId="4" borderId="95" xfId="0" applyFont="1" applyFill="1" applyBorder="1" applyAlignment="1">
      <alignment horizontal="center" vertical="center" shrinkToFit="1"/>
    </xf>
    <xf numFmtId="0" fontId="23" fillId="4" borderId="96" xfId="0" applyFont="1" applyFill="1" applyBorder="1" applyAlignment="1">
      <alignment horizontal="center" vertical="center" shrinkToFit="1"/>
    </xf>
    <xf numFmtId="0" fontId="23" fillId="4" borderId="109" xfId="0" applyFont="1" applyFill="1" applyBorder="1" applyAlignment="1">
      <alignment horizontal="center" vertical="center" shrinkToFit="1"/>
    </xf>
    <xf numFmtId="0" fontId="23" fillId="4" borderId="91" xfId="0" applyFont="1" applyFill="1" applyBorder="1" applyAlignment="1">
      <alignment horizontal="center" vertical="center" shrinkToFit="1"/>
    </xf>
    <xf numFmtId="0" fontId="23" fillId="4" borderId="105" xfId="0" applyFont="1" applyFill="1" applyBorder="1" applyAlignment="1">
      <alignment horizontal="center" vertical="center" wrapText="1" shrinkToFit="1"/>
    </xf>
    <xf numFmtId="0" fontId="23" fillId="4" borderId="84" xfId="0" applyFont="1" applyFill="1" applyBorder="1" applyAlignment="1">
      <alignment horizontal="center" vertical="center" wrapText="1" shrinkToFit="1"/>
    </xf>
    <xf numFmtId="0" fontId="23" fillId="4" borderId="110" xfId="0" applyFont="1" applyFill="1" applyBorder="1" applyAlignment="1">
      <alignment horizontal="center" vertical="center" shrinkToFit="1"/>
    </xf>
    <xf numFmtId="0" fontId="23" fillId="4" borderId="111" xfId="0" applyFont="1" applyFill="1" applyBorder="1" applyAlignment="1">
      <alignment horizontal="center" vertical="center" shrinkToFit="1"/>
    </xf>
  </cellXfs>
  <cellStyles count="11">
    <cellStyle name="Calc Currency (0)" xfId="1"/>
    <cellStyle name="Header1" xfId="2"/>
    <cellStyle name="Header2" xfId="3"/>
    <cellStyle name="Normal_#18-Internet" xfId="4"/>
    <cellStyle name="ハイパーリンク 2" xfId="5"/>
    <cellStyle name="金額" xfId="6"/>
    <cellStyle name="桁区切り" xfId="7" builtinId="6"/>
    <cellStyle name="標準" xfId="0" builtinId="0"/>
    <cellStyle name="標準 2" xfId="8"/>
    <cellStyle name="標準 3" xfId="9"/>
    <cellStyle name="表示済みのハイパーリンク" xfId="10" builtinId="9" hidden="1"/>
  </cellStyles>
  <dxfs count="43">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79998168889431442"/>
        </patternFill>
      </fill>
    </dxf>
    <dxf>
      <fill>
        <patternFill>
          <bgColor theme="4" tint="0.79998168889431442"/>
        </patternFill>
      </fill>
    </dxf>
    <dxf>
      <fill>
        <patternFill>
          <bgColor theme="4" tint="0.59996337778862885"/>
        </patternFill>
      </fill>
    </dxf>
    <dxf>
      <fill>
        <patternFill>
          <bgColor theme="0" tint="-4.9989318521683403E-2"/>
        </patternFill>
      </fill>
    </dxf>
    <dxf>
      <fill>
        <patternFill>
          <bgColor theme="0" tint="-0.24994659260841701"/>
        </patternFill>
      </fill>
    </dxf>
    <dxf>
      <fill>
        <patternFill>
          <bgColor theme="4" tint="0.59996337778862885"/>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s>
  <tableStyles count="0" defaultTableStyle="TableStyleMedium9" defaultPivotStyle="PivotStyleLight16"/>
  <colors>
    <mruColors>
      <color rgb="FFCCFFFF"/>
      <color rgb="FF66FFFF"/>
      <color rgb="FFFFCCFF"/>
      <color rgb="FFFFFF99"/>
      <color rgb="FF99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828" name="Text Box 1804"/>
        <xdr:cNvSpPr txBox="1">
          <a:spLocks noChangeArrowheads="1"/>
        </xdr:cNvSpPr>
      </xdr:nvSpPr>
      <xdr:spPr bwMode="auto">
        <a:xfrm>
          <a:off x="3838575" y="1552575"/>
          <a:ext cx="1381125"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2829" name="Text Box 1805"/>
        <xdr:cNvSpPr txBox="1">
          <a:spLocks noChangeArrowheads="1"/>
        </xdr:cNvSpPr>
      </xdr:nvSpPr>
      <xdr:spPr bwMode="auto">
        <a:xfrm>
          <a:off x="5219700" y="15525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3054" name="Line 1806"/>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428625</xdr:colOff>
      <xdr:row>2</xdr:row>
      <xdr:rowOff>85725</xdr:rowOff>
    </xdr:to>
    <xdr:sp macro="" textlink="">
      <xdr:nvSpPr>
        <xdr:cNvPr id="2831" name="Text Box 1807"/>
        <xdr:cNvSpPr txBox="1">
          <a:spLocks noChangeArrowheads="1"/>
        </xdr:cNvSpPr>
      </xdr:nvSpPr>
      <xdr:spPr bwMode="auto">
        <a:xfrm>
          <a:off x="152400" y="552450"/>
          <a:ext cx="6096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2832" name="Text Box 1808"/>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macro="" textlink="">
      <xdr:nvSpPr>
        <xdr:cNvPr id="2834" name="Text Box 1810"/>
        <xdr:cNvSpPr txBox="1">
          <a:spLocks noChangeArrowheads="1"/>
        </xdr:cNvSpPr>
      </xdr:nvSpPr>
      <xdr:spPr bwMode="auto">
        <a:xfrm>
          <a:off x="7048500" y="552450"/>
          <a:ext cx="17145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21</xdr:col>
      <xdr:colOff>457200</xdr:colOff>
      <xdr:row>2</xdr:row>
      <xdr:rowOff>133350</xdr:rowOff>
    </xdr:from>
    <xdr:to>
      <xdr:col>22</xdr:col>
      <xdr:colOff>0</xdr:colOff>
      <xdr:row>3</xdr:row>
      <xdr:rowOff>0</xdr:rowOff>
    </xdr:to>
    <xdr:sp macro="" textlink="">
      <xdr:nvSpPr>
        <xdr:cNvPr id="2835" name="Text Box 1811"/>
        <xdr:cNvSpPr txBox="1">
          <a:spLocks noChangeArrowheads="1"/>
        </xdr:cNvSpPr>
      </xdr:nvSpPr>
      <xdr:spPr bwMode="auto">
        <a:xfrm>
          <a:off x="7048500" y="847725"/>
          <a:ext cx="17145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2836" name="Text Box 1812"/>
        <xdr:cNvSpPr txBox="1">
          <a:spLocks noChangeArrowheads="1"/>
        </xdr:cNvSpPr>
      </xdr:nvSpPr>
      <xdr:spPr bwMode="auto">
        <a:xfrm>
          <a:off x="2771775" y="90297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57</xdr:row>
      <xdr:rowOff>47625</xdr:rowOff>
    </xdr:from>
    <xdr:to>
      <xdr:col>11</xdr:col>
      <xdr:colOff>609600</xdr:colOff>
      <xdr:row>57</xdr:row>
      <xdr:rowOff>180975</xdr:rowOff>
    </xdr:to>
    <xdr:sp macro="" textlink="">
      <xdr:nvSpPr>
        <xdr:cNvPr id="2837" name="Text Box 1813"/>
        <xdr:cNvSpPr txBox="1">
          <a:spLocks noChangeArrowheads="1"/>
        </xdr:cNvSpPr>
      </xdr:nvSpPr>
      <xdr:spPr bwMode="auto">
        <a:xfrm>
          <a:off x="2771775" y="102108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2850" name="Text Box 1826"/>
        <xdr:cNvSpPr txBox="1">
          <a:spLocks noChangeArrowheads="1"/>
        </xdr:cNvSpPr>
      </xdr:nvSpPr>
      <xdr:spPr bwMode="auto">
        <a:xfrm>
          <a:off x="2181225"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42</xdr:col>
      <xdr:colOff>66676</xdr:colOff>
      <xdr:row>5</xdr:row>
      <xdr:rowOff>9523</xdr:rowOff>
    </xdr:from>
    <xdr:to>
      <xdr:col>52</xdr:col>
      <xdr:colOff>552450</xdr:colOff>
      <xdr:row>31</xdr:row>
      <xdr:rowOff>9525</xdr:rowOff>
    </xdr:to>
    <xdr:sp macro="" textlink="">
      <xdr:nvSpPr>
        <xdr:cNvPr id="2855" name="Text Box 1831"/>
        <xdr:cNvSpPr txBox="1">
          <a:spLocks noChangeArrowheads="1"/>
        </xdr:cNvSpPr>
      </xdr:nvSpPr>
      <xdr:spPr bwMode="auto">
        <a:xfrm>
          <a:off x="7991476" y="1381123"/>
          <a:ext cx="7343774" cy="4133852"/>
        </a:xfrm>
        <a:prstGeom prst="rect">
          <a:avLst/>
        </a:prstGeom>
        <a:solidFill>
          <a:srgbClr val="FFFFCC"/>
        </a:solidFill>
        <a:ln w="9525">
          <a:noFill/>
          <a:miter lim="800000"/>
          <a:headEnd/>
          <a:tailEnd/>
        </a:ln>
      </xdr:spPr>
      <xdr:txBody>
        <a:bodyPr vertOverflow="clip" wrap="square" lIns="36576" tIns="18288" rIns="0" bIns="0" anchor="t" upright="1"/>
        <a:lstStyle/>
        <a:p>
          <a:pPr rtl="0"/>
          <a:r>
            <a:rPr lang="ja-JP" altLang="en-US" sz="1200" b="1" i="0" u="none" strike="noStrike" baseline="0">
              <a:solidFill>
                <a:srgbClr val="000000"/>
              </a:solidFill>
              <a:latin typeface="ＭＳ Ｐゴシック"/>
              <a:ea typeface="ＭＳ Ｐゴシック"/>
            </a:rPr>
            <a:t> </a:t>
          </a:r>
          <a:r>
            <a:rPr lang="ja-JP" altLang="ja-JP" sz="1100" b="1" i="0" baseline="0">
              <a:effectLst/>
              <a:latin typeface="+mn-lt"/>
              <a:ea typeface="+mn-ea"/>
              <a:cs typeface="+mn-cs"/>
            </a:rPr>
            <a:t> </a:t>
          </a:r>
          <a:r>
            <a:rPr lang="en-US" altLang="ja-JP" sz="1100" b="1" i="0" baseline="0">
              <a:effectLst/>
              <a:latin typeface="+mn-lt"/>
              <a:ea typeface="+mn-ea"/>
              <a:cs typeface="+mn-cs"/>
            </a:rPr>
            <a:t>※</a:t>
          </a:r>
          <a:r>
            <a:rPr lang="ja-JP" altLang="ja-JP" sz="1100" b="1" i="0" baseline="0">
              <a:effectLst/>
              <a:latin typeface="+mn-lt"/>
              <a:ea typeface="+mn-ea"/>
              <a:cs typeface="+mn-cs"/>
            </a:rPr>
            <a:t>入力の際の注意事項</a:t>
          </a:r>
          <a:endParaRPr lang="ja-JP" altLang="ja-JP" sz="1200">
            <a:effectLst/>
          </a:endParaRPr>
        </a:p>
        <a:p>
          <a:pPr rtl="0"/>
          <a:r>
            <a:rPr lang="ja-JP" altLang="ja-JP" sz="1100" b="0" i="0" baseline="0">
              <a:effectLst/>
              <a:latin typeface="+mn-lt"/>
              <a:ea typeface="+mn-ea"/>
              <a:cs typeface="+mn-cs"/>
            </a:rPr>
            <a:t>　①学校名は市町村がわかるように記入してください。詳しくは</a:t>
          </a:r>
          <a:r>
            <a:rPr lang="ja-JP" altLang="ja-JP" sz="1100" b="0" i="0" baseline="0">
              <a:solidFill>
                <a:srgbClr val="FF0000"/>
              </a:solidFill>
              <a:effectLst/>
              <a:latin typeface="+mn-lt"/>
              <a:ea typeface="+mn-ea"/>
              <a:cs typeface="+mn-cs"/>
            </a:rPr>
            <a:t>別</a:t>
          </a:r>
          <a:r>
            <a:rPr lang="ja-JP" altLang="en-US" sz="1100" b="0" i="0" baseline="0">
              <a:solidFill>
                <a:srgbClr val="FF0000"/>
              </a:solidFill>
              <a:effectLst/>
              <a:latin typeface="+mn-lt"/>
              <a:ea typeface="+mn-ea"/>
              <a:cs typeface="+mn-cs"/>
            </a:rPr>
            <a:t>シートの</a:t>
          </a:r>
          <a:r>
            <a:rPr lang="ja-JP" altLang="ja-JP" sz="1100" b="0" i="0" baseline="0">
              <a:solidFill>
                <a:srgbClr val="FF0000"/>
              </a:solidFill>
              <a:effectLst/>
              <a:latin typeface="+mn-lt"/>
              <a:ea typeface="+mn-ea"/>
              <a:cs typeface="+mn-cs"/>
            </a:rPr>
            <a:t>注意事項</a:t>
          </a:r>
          <a:r>
            <a:rPr lang="ja-JP" altLang="ja-JP" sz="1100" b="0" i="0" baseline="0">
              <a:effectLst/>
              <a:latin typeface="+mn-lt"/>
              <a:ea typeface="+mn-ea"/>
              <a:cs typeface="+mn-cs"/>
            </a:rPr>
            <a:t>をご覧ください。</a:t>
          </a:r>
          <a:endParaRPr lang="ja-JP" altLang="ja-JP" sz="1200">
            <a:effectLst/>
          </a:endParaRPr>
        </a:p>
        <a:p>
          <a:pPr rtl="0"/>
          <a:r>
            <a:rPr lang="ja-JP" altLang="ja-JP" sz="1100" b="0" i="0" baseline="0">
              <a:effectLst/>
              <a:latin typeface="+mn-lt"/>
              <a:ea typeface="+mn-ea"/>
              <a:cs typeface="+mn-cs"/>
            </a:rPr>
            <a:t>　　</a:t>
          </a:r>
          <a:r>
            <a:rPr lang="ja-JP" altLang="ja-JP" sz="1100" b="0" i="0" baseline="0">
              <a:solidFill>
                <a:srgbClr val="0070C0"/>
              </a:solidFill>
              <a:effectLst/>
              <a:latin typeface="+mn-lt"/>
              <a:ea typeface="+mn-ea"/>
              <a:cs typeface="+mn-cs"/>
            </a:rPr>
            <a:t>  例</a:t>
          </a:r>
          <a:r>
            <a:rPr lang="en-US" altLang="ja-JP" sz="1100" b="0" i="0" baseline="0">
              <a:solidFill>
                <a:srgbClr val="0070C0"/>
              </a:solidFill>
              <a:effectLst/>
              <a:latin typeface="+mn-lt"/>
              <a:ea typeface="+mn-ea"/>
              <a:cs typeface="+mn-cs"/>
            </a:rPr>
            <a:t>:</a:t>
          </a:r>
          <a:r>
            <a:rPr lang="ja-JP" altLang="ja-JP" sz="1100" b="0" i="0" baseline="0">
              <a:solidFill>
                <a:srgbClr val="0070C0"/>
              </a:solidFill>
              <a:effectLst/>
              <a:latin typeface="+mn-lt"/>
              <a:ea typeface="+mn-ea"/>
              <a:cs typeface="+mn-cs"/>
            </a:rPr>
            <a:t>札幌市立真駒内曙中学校　⇒「札幌真駒内曙」中学校</a:t>
          </a:r>
          <a:endParaRPr lang="ja-JP" altLang="ja-JP" sz="1200">
            <a:solidFill>
              <a:srgbClr val="0070C0"/>
            </a:solidFill>
            <a:effectLst/>
          </a:endParaRPr>
        </a:p>
        <a:p>
          <a:pPr rtl="0"/>
          <a:r>
            <a:rPr lang="ja-JP" altLang="ja-JP" sz="1100" b="0" i="0" baseline="0">
              <a:solidFill>
                <a:srgbClr val="0070C0"/>
              </a:solidFill>
              <a:effectLst/>
              <a:latin typeface="+mn-lt"/>
              <a:ea typeface="+mn-ea"/>
              <a:cs typeface="+mn-cs"/>
            </a:rPr>
            <a:t>　　　　 士別市立上士別中学校　　⇒「士別上士別」中学校</a:t>
          </a:r>
          <a:endParaRPr lang="ja-JP" altLang="ja-JP" sz="1200">
            <a:solidFill>
              <a:srgbClr val="0070C0"/>
            </a:solidFill>
            <a:effectLst/>
          </a:endParaRPr>
        </a:p>
        <a:p>
          <a:pPr rtl="0"/>
          <a:r>
            <a:rPr lang="ja-JP" altLang="ja-JP" sz="1100" b="0" i="0" baseline="0">
              <a:effectLst/>
              <a:latin typeface="+mn-lt"/>
              <a:ea typeface="+mn-ea"/>
              <a:cs typeface="+mn-cs"/>
            </a:rPr>
            <a:t>　②</a:t>
          </a:r>
          <a:r>
            <a:rPr lang="ja-JP" altLang="ja-JP" sz="1100" b="1" i="0" baseline="0">
              <a:effectLst/>
              <a:latin typeface="+mn-lt"/>
              <a:ea typeface="+mn-ea"/>
              <a:cs typeface="+mn-cs"/>
            </a:rPr>
            <a:t>「氏名」は、名字と名前を別々に入れてください。</a:t>
          </a:r>
          <a:endParaRPr lang="ja-JP" altLang="ja-JP" sz="1200">
            <a:effectLst/>
          </a:endParaRPr>
        </a:p>
        <a:p>
          <a:pPr rtl="0"/>
          <a:r>
            <a:rPr lang="ja-JP" altLang="ja-JP" sz="1100" b="1" i="0" baseline="0">
              <a:effectLst/>
              <a:latin typeface="+mn-lt"/>
              <a:ea typeface="+mn-ea"/>
              <a:cs typeface="+mn-cs"/>
            </a:rPr>
            <a:t>　　</a:t>
          </a:r>
          <a:r>
            <a:rPr lang="ja-JP" altLang="ja-JP" sz="1100" b="1" i="0" baseline="0">
              <a:solidFill>
                <a:srgbClr val="0070C0"/>
              </a:solidFill>
              <a:effectLst/>
              <a:latin typeface="+mn-lt"/>
              <a:ea typeface="+mn-ea"/>
              <a:cs typeface="+mn-cs"/>
            </a:rPr>
            <a:t>例</a:t>
          </a:r>
          <a:r>
            <a:rPr lang="en-US" altLang="ja-JP" sz="1100" b="1" i="0" baseline="0">
              <a:solidFill>
                <a:srgbClr val="0070C0"/>
              </a:solidFill>
              <a:effectLst/>
              <a:latin typeface="+mn-lt"/>
              <a:ea typeface="+mn-ea"/>
              <a:cs typeface="+mn-cs"/>
            </a:rPr>
            <a:t>:3</a:t>
          </a:r>
          <a:r>
            <a:rPr lang="ja-JP" altLang="ja-JP" sz="1100" b="1" i="0" baseline="0">
              <a:solidFill>
                <a:srgbClr val="0070C0"/>
              </a:solidFill>
              <a:effectLst/>
              <a:latin typeface="+mn-lt"/>
              <a:ea typeface="+mn-ea"/>
              <a:cs typeface="+mn-cs"/>
            </a:rPr>
            <a:t>文字の生徒～「</a:t>
          </a:r>
          <a:r>
            <a:rPr lang="ja-JP" altLang="en-US" sz="1100" b="1" i="0" baseline="0">
              <a:solidFill>
                <a:srgbClr val="0070C0"/>
              </a:solidFill>
              <a:effectLst/>
              <a:latin typeface="+mn-lt"/>
              <a:ea typeface="+mn-ea"/>
              <a:cs typeface="+mn-cs"/>
            </a:rPr>
            <a:t>室蘭</a:t>
          </a:r>
          <a:r>
            <a:rPr lang="ja-JP" altLang="ja-JP" sz="1100" b="1" i="0" baseline="0">
              <a:solidFill>
                <a:srgbClr val="0070C0"/>
              </a:solidFill>
              <a:effectLst/>
              <a:latin typeface="+mn-lt"/>
              <a:ea typeface="+mn-ea"/>
              <a:cs typeface="+mn-cs"/>
            </a:rPr>
            <a:t>」、「強」</a:t>
          </a:r>
          <a:endParaRPr lang="ja-JP" altLang="ja-JP" sz="1200">
            <a:solidFill>
              <a:srgbClr val="0070C0"/>
            </a:solidFill>
            <a:effectLst/>
          </a:endParaRPr>
        </a:p>
        <a:p>
          <a:pPr rtl="0"/>
          <a:r>
            <a:rPr lang="ja-JP" altLang="ja-JP" sz="1100" b="0" i="0" baseline="0">
              <a:effectLst/>
              <a:latin typeface="+mn-lt"/>
              <a:ea typeface="+mn-ea"/>
              <a:cs typeface="+mn-cs"/>
            </a:rPr>
            <a:t>　③「フリガナ」は、名字と名前を別々に入れてください（半角ｶﾀｶﾅ）</a:t>
          </a:r>
          <a:endParaRPr lang="ja-JP" altLang="ja-JP" sz="1200">
            <a:effectLst/>
          </a:endParaRPr>
        </a:p>
        <a:p>
          <a:pPr rtl="0"/>
          <a:r>
            <a:rPr lang="ja-JP" altLang="ja-JP" sz="1100" b="0" i="0" baseline="0">
              <a:effectLst/>
              <a:latin typeface="+mn-lt"/>
              <a:ea typeface="+mn-ea"/>
              <a:cs typeface="+mn-cs"/>
            </a:rPr>
            <a:t>　　　例</a:t>
          </a:r>
          <a:r>
            <a:rPr lang="en-US" altLang="ja-JP" sz="1100" b="0" i="0" baseline="0">
              <a:effectLst/>
              <a:latin typeface="+mn-lt"/>
              <a:ea typeface="+mn-ea"/>
              <a:cs typeface="+mn-cs"/>
            </a:rPr>
            <a:t>:</a:t>
          </a:r>
          <a:r>
            <a:rPr lang="ja-JP" altLang="ja-JP" sz="1100" b="0" i="0" baseline="0">
              <a:effectLst/>
              <a:latin typeface="+mn-lt"/>
              <a:ea typeface="+mn-ea"/>
              <a:cs typeface="+mn-cs"/>
            </a:rPr>
            <a:t>「</a:t>
          </a:r>
          <a:r>
            <a:rPr lang="ja-JP" altLang="en-US" sz="1100" b="0" i="0" baseline="0">
              <a:effectLst/>
              <a:latin typeface="+mn-lt"/>
              <a:ea typeface="+mn-ea"/>
              <a:cs typeface="+mn-cs"/>
            </a:rPr>
            <a:t>ﾑﾛﾗﾝ</a:t>
          </a:r>
          <a:r>
            <a:rPr lang="ja-JP" altLang="ja-JP" sz="1100" b="0" i="0" baseline="0">
              <a:effectLst/>
              <a:latin typeface="+mn-lt"/>
              <a:ea typeface="+mn-ea"/>
              <a:cs typeface="+mn-cs"/>
            </a:rPr>
            <a:t>」、「ﾂﾖｼ」</a:t>
          </a:r>
          <a:endParaRPr lang="ja-JP" altLang="ja-JP" sz="1200">
            <a:effectLst/>
          </a:endParaRPr>
        </a:p>
        <a:p>
          <a:pPr rtl="0"/>
          <a:r>
            <a:rPr lang="ja-JP" altLang="ja-JP" sz="1100" b="0" i="0" baseline="0">
              <a:effectLst/>
              <a:latin typeface="+mn-lt"/>
              <a:ea typeface="+mn-ea"/>
              <a:cs typeface="+mn-cs"/>
            </a:rPr>
            <a:t>　④「申込種目」はリストより選んでください。１種目のみ参加の場合は，上段に記入してください。</a:t>
          </a:r>
          <a:endParaRPr lang="ja-JP" altLang="ja-JP" sz="1200">
            <a:effectLst/>
          </a:endParaRPr>
        </a:p>
        <a:p>
          <a:pPr rtl="0"/>
          <a:r>
            <a:rPr lang="ja-JP" altLang="ja-JP" sz="1100" b="0" i="0" baseline="0">
              <a:effectLst/>
              <a:latin typeface="+mn-lt"/>
              <a:ea typeface="+mn-ea"/>
              <a:cs typeface="+mn-cs"/>
            </a:rPr>
            <a:t>　　　４００ｍ</a:t>
          </a:r>
          <a:r>
            <a:rPr lang="en-US" altLang="ja-JP" sz="1100" b="0" i="0" baseline="0">
              <a:effectLst/>
              <a:latin typeface="+mn-lt"/>
              <a:ea typeface="+mn-ea"/>
              <a:cs typeface="+mn-cs"/>
            </a:rPr>
            <a:t>R</a:t>
          </a:r>
          <a:r>
            <a:rPr lang="ja-JP" altLang="ja-JP" sz="1100" b="0" i="0" baseline="0">
              <a:effectLst/>
              <a:latin typeface="+mn-lt"/>
              <a:ea typeface="+mn-ea"/>
              <a:cs typeface="+mn-cs"/>
            </a:rPr>
            <a:t>の出場者はリストより「○」を選んでください。</a:t>
          </a:r>
          <a:endParaRPr lang="ja-JP" altLang="ja-JP" sz="1200">
            <a:effectLst/>
          </a:endParaRPr>
        </a:p>
        <a:p>
          <a:pPr rtl="0"/>
          <a:r>
            <a:rPr lang="ja-JP" altLang="ja-JP" sz="1100" b="0" i="0" baseline="0">
              <a:effectLst/>
              <a:latin typeface="+mn-lt"/>
              <a:ea typeface="+mn-ea"/>
              <a:cs typeface="+mn-cs"/>
            </a:rPr>
            <a:t>　⑤入力後、Ａ４用紙に</a:t>
          </a:r>
          <a:r>
            <a:rPr lang="ja-JP" altLang="ja-JP" sz="1100" b="0" i="0" u="sng" baseline="0">
              <a:effectLst/>
              <a:latin typeface="+mn-lt"/>
              <a:ea typeface="+mn-ea"/>
              <a:cs typeface="+mn-cs"/>
            </a:rPr>
            <a:t>”</a:t>
          </a:r>
          <a:r>
            <a:rPr lang="ja-JP" altLang="ja-JP" sz="1100" b="1" i="0" u="sng" baseline="0">
              <a:effectLst/>
              <a:latin typeface="+mn-lt"/>
              <a:ea typeface="+mn-ea"/>
              <a:cs typeface="+mn-cs"/>
            </a:rPr>
            <a:t>カラー印刷”</a:t>
          </a:r>
          <a:r>
            <a:rPr lang="ja-JP" altLang="ja-JP" sz="1100" b="0" i="0" baseline="0">
              <a:effectLst/>
              <a:latin typeface="+mn-lt"/>
              <a:ea typeface="+mn-ea"/>
              <a:cs typeface="+mn-cs"/>
            </a:rPr>
            <a:t>し、デジタルデータとともに参加料を添えて各地区中体連事務局に提出してください。</a:t>
          </a:r>
          <a:endParaRPr lang="ja-JP" altLang="ja-JP" sz="1200">
            <a:effectLst/>
          </a:endParaRPr>
        </a:p>
        <a:p>
          <a:pPr rtl="0"/>
          <a:r>
            <a:rPr lang="ja-JP" altLang="ja-JP" sz="1100" b="0" i="0" baseline="0">
              <a:effectLst/>
              <a:latin typeface="+mn-lt"/>
              <a:ea typeface="+mn-ea"/>
              <a:cs typeface="+mn-cs"/>
            </a:rPr>
            <a:t>　　☆ファイル名は</a:t>
          </a:r>
          <a:r>
            <a:rPr lang="en-US" altLang="ja-JP" sz="1100" b="1" i="0" baseline="0">
              <a:solidFill>
                <a:schemeClr val="tx2">
                  <a:lumMod val="60000"/>
                  <a:lumOff val="40000"/>
                </a:schemeClr>
              </a:solidFill>
              <a:effectLst/>
              <a:latin typeface="+mn-lt"/>
              <a:ea typeface="+mn-ea"/>
              <a:cs typeface="+mn-cs"/>
            </a:rPr>
            <a:t>『H27</a:t>
          </a:r>
          <a:r>
            <a:rPr lang="ja-JP" altLang="ja-JP" sz="1100" b="1" i="0" baseline="0">
              <a:solidFill>
                <a:schemeClr val="tx2">
                  <a:lumMod val="60000"/>
                  <a:lumOff val="40000"/>
                </a:schemeClr>
              </a:solidFill>
              <a:effectLst/>
              <a:latin typeface="+mn-lt"/>
              <a:ea typeface="+mn-ea"/>
              <a:cs typeface="+mn-cs"/>
            </a:rPr>
            <a:t>全道申込</a:t>
          </a:r>
          <a:r>
            <a:rPr lang="ja-JP" altLang="ja-JP" sz="1100" b="1" i="0" baseline="0">
              <a:solidFill>
                <a:srgbClr val="FF0000"/>
              </a:solidFill>
              <a:effectLst/>
              <a:latin typeface="+mn-lt"/>
              <a:ea typeface="+mn-ea"/>
              <a:cs typeface="+mn-cs"/>
            </a:rPr>
            <a:t>○○中</a:t>
          </a:r>
          <a:r>
            <a:rPr lang="en-US" altLang="ja-JP" sz="1100" b="1" i="0" baseline="0">
              <a:solidFill>
                <a:schemeClr val="tx2">
                  <a:lumMod val="60000"/>
                  <a:lumOff val="40000"/>
                </a:schemeClr>
              </a:solidFill>
              <a:effectLst/>
              <a:latin typeface="+mn-lt"/>
              <a:ea typeface="+mn-ea"/>
              <a:cs typeface="+mn-cs"/>
            </a:rPr>
            <a:t>』</a:t>
          </a:r>
          <a:r>
            <a:rPr lang="ja-JP" altLang="ja-JP" sz="1100" b="0" i="0" baseline="0">
              <a:effectLst/>
              <a:latin typeface="+mn-lt"/>
              <a:ea typeface="+mn-ea"/>
              <a:cs typeface="+mn-cs"/>
            </a:rPr>
            <a:t>として、保存してください。</a:t>
          </a:r>
          <a:endParaRPr lang="ja-JP" altLang="ja-JP" sz="1200">
            <a:effectLst/>
          </a:endParaRPr>
        </a:p>
        <a:p>
          <a:pPr rtl="0"/>
          <a:r>
            <a:rPr lang="ja-JP" altLang="ja-JP" sz="1100" b="0" i="0" baseline="0">
              <a:effectLst/>
              <a:latin typeface="+mn-lt"/>
              <a:ea typeface="+mn-ea"/>
              <a:cs typeface="+mn-cs"/>
            </a:rPr>
            <a:t> ◇参加資格について◇</a:t>
          </a:r>
          <a:endParaRPr lang="ja-JP" altLang="ja-JP" sz="1200">
            <a:effectLst/>
          </a:endParaRPr>
        </a:p>
        <a:p>
          <a:pPr rtl="0"/>
          <a:r>
            <a:rPr lang="ja-JP" altLang="ja-JP" sz="1100" b="0" i="0" baseline="0">
              <a:effectLst/>
              <a:latin typeface="+mn-lt"/>
              <a:ea typeface="+mn-ea"/>
              <a:cs typeface="+mn-cs"/>
            </a:rPr>
            <a:t> 　①「資格」欄は標準記録突破の場合は</a:t>
          </a:r>
          <a:r>
            <a:rPr lang="en-US" altLang="ja-JP" sz="1100" b="0" i="0" baseline="0">
              <a:effectLst/>
              <a:latin typeface="+mn-lt"/>
              <a:ea typeface="+mn-ea"/>
              <a:cs typeface="+mn-cs"/>
            </a:rPr>
            <a:t>『</a:t>
          </a:r>
          <a:r>
            <a:rPr lang="ja-JP" altLang="ja-JP" sz="1100" b="0" i="0" baseline="0">
              <a:effectLst/>
              <a:latin typeface="+mn-lt"/>
              <a:ea typeface="+mn-ea"/>
              <a:cs typeface="+mn-cs"/>
            </a:rPr>
            <a:t>標準</a:t>
          </a:r>
          <a:r>
            <a:rPr lang="en-US" altLang="ja-JP" sz="1100" b="0" i="0" baseline="0">
              <a:effectLst/>
              <a:latin typeface="+mn-lt"/>
              <a:ea typeface="+mn-ea"/>
              <a:cs typeface="+mn-cs"/>
            </a:rPr>
            <a:t>』</a:t>
          </a:r>
          <a:r>
            <a:rPr lang="ja-JP" altLang="ja-JP" sz="1100" b="0" i="0" baseline="0">
              <a:effectLst/>
              <a:latin typeface="+mn-lt"/>
              <a:ea typeface="+mn-ea"/>
              <a:cs typeface="+mn-cs"/>
            </a:rPr>
            <a:t>，地区一位は</a:t>
          </a:r>
          <a:r>
            <a:rPr lang="en-US" altLang="ja-JP" sz="1100" b="0" i="0" baseline="0">
              <a:effectLst/>
              <a:latin typeface="+mn-lt"/>
              <a:ea typeface="+mn-ea"/>
              <a:cs typeface="+mn-cs"/>
            </a:rPr>
            <a:t>『</a:t>
          </a:r>
          <a:r>
            <a:rPr lang="ja-JP" altLang="ja-JP" sz="1100" b="0" i="0" baseline="0">
              <a:effectLst/>
              <a:latin typeface="+mn-lt"/>
              <a:ea typeface="+mn-ea"/>
              <a:cs typeface="+mn-cs"/>
            </a:rPr>
            <a:t>１位</a:t>
          </a:r>
          <a:r>
            <a:rPr lang="en-US" altLang="ja-JP" sz="1100" b="0" i="0" baseline="0">
              <a:effectLst/>
              <a:latin typeface="+mn-lt"/>
              <a:ea typeface="+mn-ea"/>
              <a:cs typeface="+mn-cs"/>
            </a:rPr>
            <a:t>』</a:t>
          </a:r>
          <a:r>
            <a:rPr lang="ja-JP" altLang="ja-JP" sz="1100" b="0" i="0" baseline="0">
              <a:effectLst/>
              <a:latin typeface="+mn-lt"/>
              <a:ea typeface="+mn-ea"/>
              <a:cs typeface="+mn-cs"/>
            </a:rPr>
            <a:t>をリストより選んでください。</a:t>
          </a:r>
          <a:endParaRPr lang="ja-JP" altLang="ja-JP" sz="1200">
            <a:effectLst/>
          </a:endParaRPr>
        </a:p>
        <a:p>
          <a:pPr rtl="0"/>
          <a:r>
            <a:rPr lang="ja-JP" altLang="ja-JP" sz="1100" b="0" i="0" baseline="0">
              <a:effectLst/>
              <a:latin typeface="+mn-lt"/>
              <a:ea typeface="+mn-ea"/>
              <a:cs typeface="+mn-cs"/>
            </a:rPr>
            <a:t>　 　　両方の資格があるときは</a:t>
          </a:r>
          <a:r>
            <a:rPr lang="en-US" altLang="ja-JP" sz="1100" b="0" i="0" baseline="0">
              <a:effectLst/>
              <a:latin typeface="+mn-lt"/>
              <a:ea typeface="+mn-ea"/>
              <a:cs typeface="+mn-cs"/>
            </a:rPr>
            <a:t>『</a:t>
          </a:r>
          <a:r>
            <a:rPr lang="ja-JP" altLang="ja-JP" sz="1100" b="0" i="0" baseline="0">
              <a:effectLst/>
              <a:latin typeface="+mn-lt"/>
              <a:ea typeface="+mn-ea"/>
              <a:cs typeface="+mn-cs"/>
            </a:rPr>
            <a:t>標準</a:t>
          </a:r>
          <a:r>
            <a:rPr lang="en-US" altLang="ja-JP" sz="1100" b="0" i="0" baseline="0">
              <a:effectLst/>
              <a:latin typeface="+mn-lt"/>
              <a:ea typeface="+mn-ea"/>
              <a:cs typeface="+mn-cs"/>
            </a:rPr>
            <a:t>』</a:t>
          </a:r>
          <a:r>
            <a:rPr lang="ja-JP" altLang="ja-JP" sz="1100" b="0" i="0" baseline="0">
              <a:effectLst/>
              <a:latin typeface="+mn-lt"/>
              <a:ea typeface="+mn-ea"/>
              <a:cs typeface="+mn-cs"/>
            </a:rPr>
            <a:t>としてください。</a:t>
          </a:r>
          <a:endParaRPr lang="ja-JP" altLang="ja-JP" sz="1200">
            <a:effectLst/>
          </a:endParaRPr>
        </a:p>
        <a:p>
          <a:pPr rtl="0"/>
          <a:r>
            <a:rPr lang="ja-JP" altLang="ja-JP" sz="1100" b="0" i="0" baseline="0">
              <a:effectLst/>
              <a:latin typeface="+mn-lt"/>
              <a:ea typeface="+mn-ea"/>
              <a:cs typeface="+mn-cs"/>
            </a:rPr>
            <a:t>　　②「通信大会」「地区大会」両方の最高記録を記入してください。</a:t>
          </a:r>
          <a:endParaRPr lang="ja-JP" altLang="ja-JP" sz="1200">
            <a:effectLst/>
          </a:endParaRPr>
        </a:p>
        <a:p>
          <a:pPr rtl="0"/>
          <a:r>
            <a:rPr lang="ja-JP" altLang="ja-JP" sz="1100" b="0" i="0" baseline="0">
              <a:effectLst/>
              <a:latin typeface="+mn-lt"/>
              <a:ea typeface="+mn-ea"/>
              <a:cs typeface="+mn-cs"/>
            </a:rPr>
            <a:t>　 </a:t>
          </a:r>
          <a:r>
            <a:rPr lang="ja-JP" altLang="ja-JP" sz="1100" b="1" i="0" baseline="0">
              <a:solidFill>
                <a:srgbClr val="FF0000"/>
              </a:solidFill>
              <a:effectLst/>
              <a:latin typeface="+mn-lt"/>
              <a:ea typeface="+mn-ea"/>
              <a:cs typeface="+mn-cs"/>
            </a:rPr>
            <a:t>③「最高記録」の入力は、トラック種目は「</a:t>
          </a:r>
          <a:r>
            <a:rPr lang="en-US" altLang="ja-JP" sz="1100" b="1" i="0" baseline="0">
              <a:solidFill>
                <a:srgbClr val="FF0000"/>
              </a:solidFill>
              <a:effectLst/>
              <a:latin typeface="+mn-lt"/>
              <a:ea typeface="+mn-ea"/>
              <a:cs typeface="+mn-cs"/>
            </a:rPr>
            <a:t>12.82</a:t>
          </a:r>
          <a:r>
            <a:rPr lang="ja-JP" altLang="ja-JP"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4.59.99</a:t>
          </a:r>
          <a:r>
            <a:rPr lang="ja-JP" altLang="ja-JP" sz="1100" b="1" i="0" baseline="0">
              <a:solidFill>
                <a:srgbClr val="FF0000"/>
              </a:solidFill>
              <a:effectLst/>
              <a:latin typeface="+mn-lt"/>
              <a:ea typeface="+mn-ea"/>
              <a:cs typeface="+mn-cs"/>
            </a:rPr>
            <a:t>」のように「ピリオド」を入れてください。</a:t>
          </a:r>
          <a:endParaRPr lang="ja-JP" altLang="ja-JP" sz="1200">
            <a:solidFill>
              <a:srgbClr val="FF0000"/>
            </a:solidFill>
            <a:effectLst/>
          </a:endParaRPr>
        </a:p>
        <a:p>
          <a:pPr rtl="0"/>
          <a:r>
            <a:rPr lang="ja-JP" altLang="ja-JP" sz="1100" b="1" i="0" baseline="0">
              <a:solidFill>
                <a:srgbClr val="FF0000"/>
              </a:solidFill>
              <a:effectLst/>
              <a:latin typeface="+mn-lt"/>
              <a:ea typeface="+mn-ea"/>
              <a:cs typeface="+mn-cs"/>
            </a:rPr>
            <a:t>　　　トラック種目の </a:t>
          </a:r>
          <a:r>
            <a:rPr lang="en-US" altLang="ja-JP" sz="1100" b="1" i="0" baseline="0">
              <a:solidFill>
                <a:srgbClr val="FF0000"/>
              </a:solidFill>
              <a:effectLst/>
              <a:latin typeface="+mn-lt"/>
              <a:ea typeface="+mn-ea"/>
              <a:cs typeface="+mn-cs"/>
            </a:rPr>
            <a:t>3000m</a:t>
          </a:r>
          <a:r>
            <a:rPr lang="ja-JP" altLang="ja-JP" sz="1100" b="1" i="0" baseline="0">
              <a:solidFill>
                <a:srgbClr val="FF0000"/>
              </a:solidFill>
              <a:effectLst/>
              <a:latin typeface="+mn-lt"/>
              <a:ea typeface="+mn-ea"/>
              <a:cs typeface="+mn-cs"/>
            </a:rPr>
            <a:t> で分の単位が１ケタの場合のみ、「</a:t>
          </a:r>
          <a:r>
            <a:rPr lang="en-US" altLang="ja-JP" sz="1100" b="1" i="0" baseline="0">
              <a:solidFill>
                <a:srgbClr val="FF0000"/>
              </a:solidFill>
              <a:effectLst/>
              <a:latin typeface="+mn-lt"/>
              <a:ea typeface="+mn-ea"/>
              <a:cs typeface="+mn-cs"/>
            </a:rPr>
            <a:t>09.57.14</a:t>
          </a:r>
          <a:r>
            <a:rPr lang="ja-JP" altLang="ja-JP" sz="1100" b="1" i="0" baseline="0">
              <a:solidFill>
                <a:srgbClr val="FF0000"/>
              </a:solidFill>
              <a:effectLst/>
              <a:latin typeface="+mn-lt"/>
              <a:ea typeface="+mn-ea"/>
              <a:cs typeface="+mn-cs"/>
            </a:rPr>
            <a:t>」のように</a:t>
          </a:r>
          <a:r>
            <a:rPr lang="en-US" altLang="ja-JP" sz="1100" b="1" i="0" baseline="0">
              <a:solidFill>
                <a:srgbClr val="FF0000"/>
              </a:solidFill>
              <a:effectLst/>
              <a:latin typeface="+mn-lt"/>
              <a:ea typeface="+mn-ea"/>
              <a:cs typeface="+mn-cs"/>
            </a:rPr>
            <a:t>0</a:t>
          </a:r>
          <a:r>
            <a:rPr lang="ja-JP" altLang="ja-JP" sz="1100" b="1" i="0" baseline="0">
              <a:solidFill>
                <a:srgbClr val="FF0000"/>
              </a:solidFill>
              <a:effectLst/>
              <a:latin typeface="+mn-lt"/>
              <a:ea typeface="+mn-ea"/>
              <a:cs typeface="+mn-cs"/>
            </a:rPr>
            <a:t>を加えてください。</a:t>
          </a:r>
          <a:endParaRPr lang="ja-JP" altLang="ja-JP" sz="1200">
            <a:solidFill>
              <a:srgbClr val="FF0000"/>
            </a:solidFill>
            <a:effectLst/>
          </a:endParaRPr>
        </a:p>
        <a:p>
          <a:pPr rtl="0"/>
          <a:r>
            <a:rPr lang="ja-JP" altLang="ja-JP" sz="1100" b="1" i="0" baseline="0">
              <a:solidFill>
                <a:srgbClr val="FF0000"/>
              </a:solidFill>
              <a:effectLst/>
              <a:latin typeface="+mn-lt"/>
              <a:ea typeface="+mn-ea"/>
              <a:cs typeface="+mn-cs"/>
            </a:rPr>
            <a:t>　　フィールド種目は記録が </a:t>
          </a:r>
          <a:r>
            <a:rPr lang="en-US" altLang="ja-JP" sz="1100" b="1" i="0" baseline="0">
              <a:solidFill>
                <a:srgbClr val="FF0000"/>
              </a:solidFill>
              <a:effectLst/>
              <a:latin typeface="+mn-lt"/>
              <a:ea typeface="+mn-ea"/>
              <a:cs typeface="+mn-cs"/>
            </a:rPr>
            <a:t>1m72 </a:t>
          </a:r>
          <a:r>
            <a:rPr lang="ja-JP" altLang="ja-JP" sz="1100" b="1" i="0" baseline="0">
              <a:solidFill>
                <a:srgbClr val="FF0000"/>
              </a:solidFill>
              <a:effectLst/>
              <a:latin typeface="+mn-lt"/>
              <a:ea typeface="+mn-ea"/>
              <a:cs typeface="+mn-cs"/>
            </a:rPr>
            <a:t>であれば、「</a:t>
          </a:r>
          <a:r>
            <a:rPr lang="en-US" altLang="ja-JP" sz="1100" b="1" i="0" baseline="0">
              <a:solidFill>
                <a:srgbClr val="FF0000"/>
              </a:solidFill>
              <a:effectLst/>
              <a:latin typeface="+mn-lt"/>
              <a:ea typeface="+mn-ea"/>
              <a:cs typeface="+mn-cs"/>
            </a:rPr>
            <a:t>1.72</a:t>
          </a:r>
          <a:r>
            <a:rPr lang="ja-JP" altLang="ja-JP" sz="1100" b="1" i="0" baseline="0">
              <a:solidFill>
                <a:srgbClr val="FF0000"/>
              </a:solidFill>
              <a:effectLst/>
              <a:latin typeface="+mn-lt"/>
              <a:ea typeface="+mn-ea"/>
              <a:cs typeface="+mn-cs"/>
            </a:rPr>
            <a:t>」のように入力してください。（半角数字で入力）</a:t>
          </a:r>
          <a:endParaRPr lang="ja-JP" altLang="ja-JP" sz="1200">
            <a:solidFill>
              <a:srgbClr val="FF0000"/>
            </a:solidFill>
            <a:effectLst/>
          </a:endParaRPr>
        </a:p>
        <a:p>
          <a:pPr rtl="0"/>
          <a:r>
            <a:rPr lang="ja-JP" altLang="ja-JP" sz="1100" b="1" i="0" baseline="0">
              <a:solidFill>
                <a:srgbClr val="FF0000"/>
              </a:solidFill>
              <a:effectLst/>
              <a:latin typeface="+mn-lt"/>
              <a:ea typeface="+mn-ea"/>
              <a:cs typeface="+mn-cs"/>
            </a:rPr>
            <a:t>　　④砲丸投の場合は</a:t>
          </a:r>
          <a:r>
            <a:rPr lang="en-US" altLang="ja-JP" sz="1100" b="1" i="0" baseline="0">
              <a:solidFill>
                <a:srgbClr val="FF0000"/>
              </a:solidFill>
              <a:effectLst/>
              <a:latin typeface="+mn-lt"/>
              <a:ea typeface="+mn-ea"/>
              <a:cs typeface="+mn-cs"/>
            </a:rPr>
            <a:t>m</a:t>
          </a:r>
          <a:r>
            <a:rPr lang="ja-JP" altLang="ja-JP" sz="1100" b="1" i="0" baseline="0">
              <a:solidFill>
                <a:srgbClr val="FF0000"/>
              </a:solidFill>
              <a:effectLst/>
              <a:latin typeface="+mn-lt"/>
              <a:ea typeface="+mn-ea"/>
              <a:cs typeface="+mn-cs"/>
            </a:rPr>
            <a:t>の単位が１ケタの場合、「</a:t>
          </a:r>
          <a:r>
            <a:rPr lang="en-US" altLang="ja-JP" sz="1100" b="1" i="0" baseline="0">
              <a:solidFill>
                <a:srgbClr val="FF0000"/>
              </a:solidFill>
              <a:effectLst/>
              <a:latin typeface="+mn-lt"/>
              <a:ea typeface="+mn-ea"/>
              <a:cs typeface="+mn-cs"/>
            </a:rPr>
            <a:t>09.55</a:t>
          </a:r>
          <a:r>
            <a:rPr lang="ja-JP" altLang="ja-JP" sz="1100" b="1" i="0" baseline="0">
              <a:solidFill>
                <a:srgbClr val="FF0000"/>
              </a:solidFill>
              <a:effectLst/>
              <a:latin typeface="+mn-lt"/>
              <a:ea typeface="+mn-ea"/>
              <a:cs typeface="+mn-cs"/>
            </a:rPr>
            <a:t>」のように，「</a:t>
          </a:r>
          <a:r>
            <a:rPr lang="en-US" altLang="ja-JP" sz="1100" b="1" i="0" baseline="0">
              <a:solidFill>
                <a:srgbClr val="FF0000"/>
              </a:solidFill>
              <a:effectLst/>
              <a:latin typeface="+mn-lt"/>
              <a:ea typeface="+mn-ea"/>
              <a:cs typeface="+mn-cs"/>
            </a:rPr>
            <a:t>0</a:t>
          </a:r>
          <a:r>
            <a:rPr lang="ja-JP" altLang="ja-JP" sz="1100" b="1" i="0" baseline="0">
              <a:solidFill>
                <a:srgbClr val="FF0000"/>
              </a:solidFill>
              <a:effectLst/>
              <a:latin typeface="+mn-lt"/>
              <a:ea typeface="+mn-ea"/>
              <a:cs typeface="+mn-cs"/>
            </a:rPr>
            <a:t>」の前に「</a:t>
          </a:r>
          <a:r>
            <a:rPr lang="en-US" altLang="ja-JP" sz="1100" b="1" i="0" baseline="0">
              <a:solidFill>
                <a:srgbClr val="FF0000"/>
              </a:solidFill>
              <a:effectLst/>
              <a:latin typeface="+mn-lt"/>
              <a:ea typeface="+mn-ea"/>
              <a:cs typeface="+mn-cs"/>
            </a:rPr>
            <a:t>0</a:t>
          </a:r>
          <a:r>
            <a:rPr lang="ja-JP" altLang="ja-JP" sz="1100" b="1" i="0" baseline="0">
              <a:solidFill>
                <a:srgbClr val="FF0000"/>
              </a:solidFill>
              <a:effectLst/>
              <a:latin typeface="+mn-lt"/>
              <a:ea typeface="+mn-ea"/>
              <a:cs typeface="+mn-cs"/>
            </a:rPr>
            <a:t>」を入力してください。</a:t>
          </a:r>
          <a:endParaRPr lang="ja-JP" altLang="ja-JP" sz="1200">
            <a:solidFill>
              <a:srgbClr val="FF0000"/>
            </a:solidFill>
            <a:effectLst/>
          </a:endParaRPr>
        </a:p>
        <a:p>
          <a:pPr rtl="0" eaLnBrk="1" fontAlgn="base" latinLnBrk="0" hangingPunct="1"/>
          <a:r>
            <a:rPr lang="ja-JP" altLang="ja-JP" sz="1100" b="0" i="0" baseline="0">
              <a:effectLst/>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3065" name="Line 1806"/>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 name="Text Box 1804"/>
        <xdr:cNvSpPr txBox="1">
          <a:spLocks noChangeArrowheads="1"/>
        </xdr:cNvSpPr>
      </xdr:nvSpPr>
      <xdr:spPr bwMode="auto">
        <a:xfrm>
          <a:off x="3962400" y="1552575"/>
          <a:ext cx="1381125"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3" name="Text Box 1805"/>
        <xdr:cNvSpPr txBox="1">
          <a:spLocks noChangeArrowheads="1"/>
        </xdr:cNvSpPr>
      </xdr:nvSpPr>
      <xdr:spPr bwMode="auto">
        <a:xfrm>
          <a:off x="5343525" y="1552575"/>
          <a:ext cx="1371600"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4" name="Line 1806"/>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400050</xdr:colOff>
      <xdr:row>2</xdr:row>
      <xdr:rowOff>76200</xdr:rowOff>
    </xdr:to>
    <xdr:sp macro="" textlink="">
      <xdr:nvSpPr>
        <xdr:cNvPr id="5" name="Text Box 1807"/>
        <xdr:cNvSpPr txBox="1">
          <a:spLocks noChangeArrowheads="1"/>
        </xdr:cNvSpPr>
      </xdr:nvSpPr>
      <xdr:spPr bwMode="auto">
        <a:xfrm>
          <a:off x="152400" y="552450"/>
          <a:ext cx="5810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6" name="Text Box 1808"/>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macro="" textlink="">
      <xdr:nvSpPr>
        <xdr:cNvPr id="7" name="Text Box 1810"/>
        <xdr:cNvSpPr txBox="1">
          <a:spLocks noChangeArrowheads="1"/>
        </xdr:cNvSpPr>
      </xdr:nvSpPr>
      <xdr:spPr bwMode="auto">
        <a:xfrm>
          <a:off x="7172325" y="552450"/>
          <a:ext cx="17145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21</xdr:col>
      <xdr:colOff>457200</xdr:colOff>
      <xdr:row>2</xdr:row>
      <xdr:rowOff>133350</xdr:rowOff>
    </xdr:from>
    <xdr:to>
      <xdr:col>22</xdr:col>
      <xdr:colOff>0</xdr:colOff>
      <xdr:row>3</xdr:row>
      <xdr:rowOff>0</xdr:rowOff>
    </xdr:to>
    <xdr:sp macro="" textlink="">
      <xdr:nvSpPr>
        <xdr:cNvPr id="8" name="Text Box 1811"/>
        <xdr:cNvSpPr txBox="1">
          <a:spLocks noChangeArrowheads="1"/>
        </xdr:cNvSpPr>
      </xdr:nvSpPr>
      <xdr:spPr bwMode="auto">
        <a:xfrm>
          <a:off x="7172325" y="847725"/>
          <a:ext cx="17145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9" name="Text Box 1812"/>
        <xdr:cNvSpPr txBox="1">
          <a:spLocks noChangeArrowheads="1"/>
        </xdr:cNvSpPr>
      </xdr:nvSpPr>
      <xdr:spPr bwMode="auto">
        <a:xfrm>
          <a:off x="2895600" y="88392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57</xdr:row>
      <xdr:rowOff>47625</xdr:rowOff>
    </xdr:from>
    <xdr:to>
      <xdr:col>11</xdr:col>
      <xdr:colOff>609600</xdr:colOff>
      <xdr:row>57</xdr:row>
      <xdr:rowOff>180975</xdr:rowOff>
    </xdr:to>
    <xdr:sp macro="" textlink="">
      <xdr:nvSpPr>
        <xdr:cNvPr id="10" name="Text Box 1813"/>
        <xdr:cNvSpPr txBox="1">
          <a:spLocks noChangeArrowheads="1"/>
        </xdr:cNvSpPr>
      </xdr:nvSpPr>
      <xdr:spPr bwMode="auto">
        <a:xfrm>
          <a:off x="2895600" y="100203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13" name="Text Box 1826"/>
        <xdr:cNvSpPr txBox="1">
          <a:spLocks noChangeArrowheads="1"/>
        </xdr:cNvSpPr>
      </xdr:nvSpPr>
      <xdr:spPr bwMode="auto">
        <a:xfrm>
          <a:off x="2305050"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42</xdr:col>
      <xdr:colOff>104776</xdr:colOff>
      <xdr:row>4</xdr:row>
      <xdr:rowOff>85724</xdr:rowOff>
    </xdr:from>
    <xdr:to>
      <xdr:col>52</xdr:col>
      <xdr:colOff>504826</xdr:colOff>
      <xdr:row>32</xdr:row>
      <xdr:rowOff>38101</xdr:rowOff>
    </xdr:to>
    <xdr:sp macro="" textlink="">
      <xdr:nvSpPr>
        <xdr:cNvPr id="14" name="Text Box 1831"/>
        <xdr:cNvSpPr txBox="1">
          <a:spLocks noChangeArrowheads="1"/>
        </xdr:cNvSpPr>
      </xdr:nvSpPr>
      <xdr:spPr bwMode="auto">
        <a:xfrm>
          <a:off x="8029576" y="1371599"/>
          <a:ext cx="7258050" cy="4324352"/>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a:t>
          </a:r>
          <a:r>
            <a:rPr lang="ja-JP" altLang="en-US" sz="1100" b="0" i="0" u="none" strike="noStrike" baseline="0">
              <a:solidFill>
                <a:srgbClr val="FF0000"/>
              </a:solidFill>
              <a:latin typeface="ＭＳ Ｐゴシック"/>
              <a:ea typeface="ＭＳ Ｐゴシック"/>
            </a:rPr>
            <a:t>別シートの注意事項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algn="l" rtl="0">
            <a:lnSpc>
              <a:spcPts val="1200"/>
            </a:lnSpc>
            <a:defRPr sz="1000"/>
          </a:pPr>
          <a:r>
            <a:rPr lang="ja-JP" altLang="en-US" sz="1000" b="0" i="0" u="none" strike="noStrike" baseline="0">
              <a:solidFill>
                <a:srgbClr val="0000FF"/>
              </a:solidFill>
              <a:latin typeface="ＭＳ ゴシック"/>
              <a:ea typeface="ＭＳ ゴシック"/>
            </a:rPr>
            <a:t>　　　　 士別市立上士別中学校　　⇒「士別上士別」中学校</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②</a:t>
          </a:r>
          <a:r>
            <a:rPr lang="ja-JP" altLang="en-US" sz="1100" b="1" i="0" u="none" strike="noStrike" baseline="0">
              <a:solidFill>
                <a:srgbClr val="000000"/>
              </a:solidFill>
              <a:latin typeface="ＭＳ Ｐゴシック"/>
              <a:ea typeface="ＭＳ Ｐゴシック"/>
            </a:rPr>
            <a:t>「氏名」は、名字と名前を別々に入れてください。</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FF"/>
              </a:solidFill>
              <a:latin typeface="ＭＳ ゴシック"/>
              <a:ea typeface="ＭＳ ゴシック"/>
            </a:rPr>
            <a:t>　　例</a:t>
          </a:r>
          <a:r>
            <a:rPr lang="en-US" altLang="ja-JP" sz="1000" b="1" i="0" u="none" strike="noStrike" baseline="0">
              <a:solidFill>
                <a:srgbClr val="0000FF"/>
              </a:solidFill>
              <a:latin typeface="ＭＳ ゴシック"/>
              <a:ea typeface="ＭＳ ゴシック"/>
            </a:rPr>
            <a:t>:3</a:t>
          </a:r>
          <a:r>
            <a:rPr lang="ja-JP" altLang="en-US" sz="1000" b="1" i="0" u="none" strike="noStrike" baseline="0">
              <a:solidFill>
                <a:srgbClr val="0000FF"/>
              </a:solidFill>
              <a:latin typeface="ＭＳ ゴシック"/>
              <a:ea typeface="ＭＳ ゴシック"/>
            </a:rPr>
            <a:t>文字の生徒～「室蘭」、「強」</a:t>
          </a:r>
        </a:p>
        <a:p>
          <a:pPr algn="l" rtl="0">
            <a:defRPr sz="1000"/>
          </a:pPr>
          <a:r>
            <a:rPr lang="ja-JP" altLang="en-US" sz="1100" b="0" i="0" u="none" strike="noStrike" baseline="0">
              <a:solidFill>
                <a:srgbClr val="000000"/>
              </a:solidFill>
              <a:latin typeface="ＭＳ Ｐゴシック"/>
              <a:ea typeface="ＭＳ Ｐゴシック"/>
            </a:rPr>
            <a:t>　③「フリガナ」は、名字と名前を別々に入れてください（半角ｶﾀｶﾅ）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「ﾑﾛﾗﾝ」、「ﾂﾖｼ」</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し、デジタルデータとともに参加料を添えて各地区中体連事務局に提出してください。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99CCFF"/>
              </a:solidFill>
              <a:latin typeface="ＭＳ Ｐゴシック"/>
              <a:ea typeface="ＭＳ Ｐゴシック"/>
            </a:rPr>
            <a:t>『</a:t>
          </a:r>
          <a:r>
            <a:rPr lang="en-US" altLang="ja-JP" sz="1100" b="1" i="0" u="none" strike="noStrike" baseline="0">
              <a:solidFill>
                <a:srgbClr val="99CCFF"/>
              </a:solidFill>
              <a:latin typeface="ＭＳ ゴシック"/>
              <a:ea typeface="ＭＳ ゴシック"/>
            </a:rPr>
            <a:t>H27</a:t>
          </a:r>
          <a:r>
            <a:rPr lang="ja-JP" altLang="en-US" sz="1100" b="1" i="0" u="none" strike="noStrike" baseline="0">
              <a:solidFill>
                <a:srgbClr val="99CCFF"/>
              </a:solidFill>
              <a:latin typeface="ＭＳ Ｐゴシック"/>
              <a:ea typeface="ＭＳ Ｐゴシック"/>
            </a:rPr>
            <a:t>全道申込</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99CCFF"/>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defRPr sz="1000"/>
          </a:pPr>
          <a:r>
            <a:rPr lang="ja-JP" altLang="en-US" sz="1100" b="0" i="0" u="none" strike="noStrike" baseline="0">
              <a:solidFill>
                <a:srgbClr val="000000"/>
              </a:solidFill>
              <a:latin typeface="ＭＳ Ｐゴシック"/>
              <a:ea typeface="ＭＳ Ｐゴシック"/>
            </a:rPr>
            <a:t>　　②「通信大会」「地区大会」両方の最高記録を記入してください。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③「最高記録」の入力は、トラック種目は「</a:t>
          </a:r>
          <a:r>
            <a:rPr lang="en-US" altLang="ja-JP" sz="1100" b="1" i="0" u="none" strike="noStrike" baseline="0">
              <a:solidFill>
                <a:srgbClr val="FF0000"/>
              </a:solidFill>
              <a:latin typeface="ＭＳ ゴシック" pitchFamily="49" charset="-128"/>
              <a:ea typeface="ＭＳ ゴシック" pitchFamily="49" charset="-128"/>
            </a:rPr>
            <a:t>12.82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4.59.99</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endParaRPr lang="en-US" altLang="ja-JP" sz="1100" b="1" i="0" u="none" strike="noStrike" baseline="0">
            <a:solidFill>
              <a:srgbClr val="FF0000"/>
            </a:solidFill>
            <a:latin typeface="ＭＳ ゴシック" pitchFamily="49" charset="-128"/>
            <a:ea typeface="ＭＳ ゴシック" pitchFamily="49" charset="-128"/>
          </a:endParaRPr>
        </a:p>
        <a:p>
          <a:pPr algn="l" rtl="0">
            <a:lnSpc>
              <a:spcPts val="1300"/>
            </a:lnSpc>
            <a:defRPr sz="1000"/>
          </a:pPr>
          <a:r>
            <a:rPr lang="ja-JP" altLang="en-US" sz="1100" b="1" i="0" u="none" strike="noStrike" baseline="0">
              <a:solidFill>
                <a:srgbClr val="FF0000"/>
              </a:solidFill>
              <a:latin typeface="ＭＳ ゴシック" pitchFamily="49" charset="-128"/>
              <a:ea typeface="ＭＳ ゴシック" pitchFamily="49" charset="-128"/>
            </a:rPr>
            <a:t>　　　トラック種目の </a:t>
          </a:r>
          <a:r>
            <a:rPr lang="en-US" altLang="ja-JP" sz="1100" b="1" i="0" u="none" strike="noStrike" baseline="0">
              <a:solidFill>
                <a:srgbClr val="FF0000"/>
              </a:solidFill>
              <a:latin typeface="ＭＳ ゴシック" pitchFamily="49" charset="-128"/>
              <a:ea typeface="ＭＳ ゴシック" pitchFamily="49" charset="-128"/>
            </a:rPr>
            <a:t>3000m</a:t>
          </a:r>
          <a:r>
            <a:rPr lang="ja-JP" altLang="en-US" sz="1100" b="1" i="0" u="none" strike="noStrike" baseline="0">
              <a:solidFill>
                <a:srgbClr val="FF0000"/>
              </a:solidFill>
              <a:latin typeface="ＭＳ ゴシック" pitchFamily="49" charset="-128"/>
              <a:ea typeface="ＭＳ ゴシック" pitchFamily="49" charset="-128"/>
            </a:rPr>
            <a:t> で分の単位が１ケタの場合のみ、「</a:t>
          </a:r>
          <a:r>
            <a:rPr lang="en-US" altLang="ja-JP" sz="1100" b="1" i="0" u="none" strike="noStrike" baseline="0">
              <a:solidFill>
                <a:srgbClr val="FF0000"/>
              </a:solidFill>
              <a:latin typeface="ＭＳ ゴシック" pitchFamily="49" charset="-128"/>
              <a:ea typeface="ＭＳ ゴシック" pitchFamily="49" charset="-128"/>
            </a:rPr>
            <a:t>09.57.14</a:t>
          </a:r>
          <a:r>
            <a:rPr lang="ja-JP" altLang="en-US" sz="1100" b="1" i="0" u="none" strike="noStrike" baseline="0">
              <a:solidFill>
                <a:srgbClr val="FF0000"/>
              </a:solidFill>
              <a:latin typeface="ＭＳ ゴシック" pitchFamily="49" charset="-128"/>
              <a:ea typeface="ＭＳ ゴシック" pitchFamily="49" charset="-128"/>
            </a:rPr>
            <a:t>」のように</a:t>
          </a:r>
          <a:r>
            <a:rPr lang="en-US" altLang="ja-JP" sz="1100" b="1" i="0" u="none" strike="noStrike" baseline="0">
              <a:solidFill>
                <a:srgbClr val="FF0000"/>
              </a:solidFill>
              <a:latin typeface="ＭＳ ゴシック" pitchFamily="49" charset="-128"/>
              <a:ea typeface="ＭＳ ゴシック" pitchFamily="49" charset="-128"/>
            </a:rPr>
            <a:t>0</a:t>
          </a:r>
          <a:r>
            <a:rPr lang="ja-JP" altLang="en-US" sz="1100" b="1" i="0" u="none" strike="noStrike" baseline="0">
              <a:solidFill>
                <a:srgbClr val="FF0000"/>
              </a:solidFill>
              <a:latin typeface="ＭＳ ゴシック" pitchFamily="49" charset="-128"/>
              <a:ea typeface="ＭＳ ゴシック" pitchFamily="49" charset="-128"/>
            </a:rPr>
            <a:t>を加えてください。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フィールド種目は記録が </a:t>
          </a:r>
          <a:r>
            <a:rPr lang="en-US" altLang="ja-JP" sz="1100" b="1" i="0" u="none" strike="noStrike" baseline="0">
              <a:solidFill>
                <a:srgbClr val="FF0000"/>
              </a:solidFill>
              <a:latin typeface="ＭＳ ゴシック" pitchFamily="49" charset="-128"/>
              <a:ea typeface="ＭＳ ゴシック" pitchFamily="49" charset="-128"/>
            </a:rPr>
            <a:t>1m72 </a:t>
          </a:r>
          <a:r>
            <a:rPr lang="ja-JP" altLang="en-US" sz="1100" b="1" i="0" u="none" strike="noStrike" baseline="0">
              <a:solidFill>
                <a:srgbClr val="FF0000"/>
              </a:solidFill>
              <a:latin typeface="ＭＳ ゴシック" pitchFamily="49" charset="-128"/>
              <a:ea typeface="ＭＳ ゴシック" pitchFamily="49" charset="-128"/>
            </a:rPr>
            <a:t>であれば、</a:t>
          </a:r>
          <a:r>
            <a:rPr lang="ja-JP" altLang="ja-JP" sz="1100" b="1" i="0" baseline="0">
              <a:solidFill>
                <a:srgbClr val="FF0000"/>
              </a:solidFill>
              <a:latin typeface="ＭＳ ゴシック" pitchFamily="49" charset="-128"/>
              <a:ea typeface="ＭＳ ゴシック" pitchFamily="49" charset="-128"/>
              <a:cs typeface="+mn-cs"/>
            </a:rPr>
            <a:t>「</a:t>
          </a:r>
          <a:r>
            <a:rPr lang="en-US" altLang="ja-JP" sz="1100" b="1" i="0" baseline="0">
              <a:solidFill>
                <a:srgbClr val="FF0000"/>
              </a:solidFill>
              <a:latin typeface="ＭＳ ゴシック" pitchFamily="49" charset="-128"/>
              <a:ea typeface="ＭＳ ゴシック" pitchFamily="49" charset="-128"/>
              <a:cs typeface="+mn-cs"/>
            </a:rPr>
            <a:t>1</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.72</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に入力してください。</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algn="l" rtl="0">
            <a:defRPr sz="1000"/>
          </a:pPr>
          <a:r>
            <a:rPr lang="ja-JP" altLang="en-US" sz="1000" b="1" i="0" baseline="0">
              <a:latin typeface="+mn-lt"/>
              <a:ea typeface="+mn-ea"/>
              <a:cs typeface="+mn-cs"/>
            </a:rPr>
            <a:t>　　</a:t>
          </a:r>
          <a:r>
            <a:rPr lang="ja-JP" altLang="en-US" sz="1100" b="1" i="0" baseline="0">
              <a:solidFill>
                <a:srgbClr val="FF0000"/>
              </a:solidFill>
              <a:latin typeface="+mn-ea"/>
              <a:ea typeface="+mn-ea"/>
              <a:cs typeface="+mn-cs"/>
            </a:rPr>
            <a:t>④</a:t>
          </a:r>
          <a:r>
            <a:rPr lang="ja-JP" altLang="ja-JP" sz="1100" b="1" i="0" baseline="0">
              <a:solidFill>
                <a:srgbClr val="FF0000"/>
              </a:solidFill>
              <a:latin typeface="+mn-ea"/>
              <a:ea typeface="+mn-ea"/>
              <a:cs typeface="+mn-cs"/>
            </a:rPr>
            <a:t>砲丸投の場合</a:t>
          </a:r>
          <a:r>
            <a:rPr lang="ja-JP" altLang="en-US" sz="1100" b="1" i="0" baseline="0">
              <a:solidFill>
                <a:srgbClr val="FF0000"/>
              </a:solidFill>
              <a:latin typeface="+mn-ea"/>
              <a:ea typeface="+mn-ea"/>
              <a:cs typeface="+mn-cs"/>
            </a:rPr>
            <a:t>は</a:t>
          </a:r>
          <a:r>
            <a:rPr lang="en-US" altLang="ja-JP" sz="1100" b="1" i="0" baseline="0">
              <a:solidFill>
                <a:srgbClr val="FF0000"/>
              </a:solidFill>
              <a:latin typeface="+mn-ea"/>
              <a:ea typeface="+mn-ea"/>
              <a:cs typeface="+mn-cs"/>
            </a:rPr>
            <a:t>m</a:t>
          </a:r>
          <a:r>
            <a:rPr lang="ja-JP" altLang="en-US" sz="1100" b="1" i="0" baseline="0">
              <a:solidFill>
                <a:srgbClr val="FF0000"/>
              </a:solidFill>
              <a:latin typeface="+mn-ea"/>
              <a:ea typeface="+mn-ea"/>
              <a:cs typeface="+mn-cs"/>
            </a:rPr>
            <a:t>の単位が１ケタの場合、</a:t>
          </a:r>
          <a:r>
            <a:rPr lang="ja-JP" altLang="ja-JP"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09.55</a:t>
          </a:r>
          <a:r>
            <a:rPr lang="ja-JP" altLang="ja-JP" sz="1100" b="1" i="0" baseline="0">
              <a:solidFill>
                <a:srgbClr val="FF0000"/>
              </a:solidFill>
              <a:latin typeface="+mn-ea"/>
              <a:ea typeface="+mn-ea"/>
              <a:cs typeface="+mn-cs"/>
            </a:rPr>
            <a:t>」のように，「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」の前に「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15" name="Line 1806"/>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4"/>
  <sheetViews>
    <sheetView view="pageBreakPreview" zoomScaleNormal="100" zoomScaleSheetLayoutView="100" workbookViewId="0"/>
  </sheetViews>
  <sheetFormatPr defaultColWidth="8.88671875" defaultRowHeight="13.2" x14ac:dyDescent="0.2"/>
  <cols>
    <col min="1" max="1" width="8.109375" style="233" customWidth="1"/>
    <col min="2" max="2" width="29" style="233" customWidth="1"/>
    <col min="3" max="3" width="19.109375" style="233" bestFit="1" customWidth="1"/>
    <col min="4" max="5" width="8.88671875" style="233"/>
    <col min="6" max="6" width="15" style="233" customWidth="1"/>
    <col min="7" max="16384" width="8.88671875" style="233"/>
  </cols>
  <sheetData>
    <row r="1" spans="1:6" x14ac:dyDescent="0.2">
      <c r="A1" s="233" t="s">
        <v>311</v>
      </c>
    </row>
    <row r="3" spans="1:6" ht="23.4" x14ac:dyDescent="0.2">
      <c r="A3" s="481" t="s">
        <v>196</v>
      </c>
      <c r="B3" s="481"/>
      <c r="C3" s="481"/>
      <c r="D3" s="481"/>
      <c r="E3" s="481"/>
      <c r="F3" s="481"/>
    </row>
    <row r="4" spans="1:6" ht="13.8" thickBot="1" x14ac:dyDescent="0.25"/>
    <row r="5" spans="1:6" ht="76.5" customHeight="1" thickTop="1" thickBot="1" x14ac:dyDescent="0.25">
      <c r="A5" s="482" t="s">
        <v>312</v>
      </c>
      <c r="B5" s="483"/>
      <c r="C5" s="483"/>
      <c r="D5" s="483"/>
      <c r="E5" s="483"/>
      <c r="F5" s="484"/>
    </row>
    <row r="6" spans="1:6" ht="13.8" thickTop="1" x14ac:dyDescent="0.2">
      <c r="A6" s="234"/>
      <c r="B6" s="234"/>
      <c r="C6" s="234"/>
      <c r="D6" s="234"/>
      <c r="E6" s="234"/>
      <c r="F6" s="234"/>
    </row>
    <row r="7" spans="1:6" ht="13.5" customHeight="1" x14ac:dyDescent="0.2">
      <c r="A7" s="485" t="s">
        <v>283</v>
      </c>
      <c r="B7" s="485"/>
      <c r="C7" s="485"/>
      <c r="D7" s="485"/>
      <c r="E7" s="485"/>
      <c r="F7" s="485"/>
    </row>
    <row r="8" spans="1:6" x14ac:dyDescent="0.2">
      <c r="A8" s="485"/>
      <c r="B8" s="485"/>
      <c r="C8" s="485"/>
      <c r="D8" s="485"/>
      <c r="E8" s="485"/>
      <c r="F8" s="485"/>
    </row>
    <row r="10" spans="1:6" x14ac:dyDescent="0.2">
      <c r="A10" s="235">
        <v>1</v>
      </c>
      <c r="B10" s="233" t="s">
        <v>126</v>
      </c>
    </row>
    <row r="11" spans="1:6" x14ac:dyDescent="0.2">
      <c r="A11" s="235"/>
      <c r="B11" s="233" t="s">
        <v>313</v>
      </c>
    </row>
    <row r="12" spans="1:6" x14ac:dyDescent="0.2">
      <c r="A12" s="235"/>
    </row>
    <row r="13" spans="1:6" x14ac:dyDescent="0.2">
      <c r="A13" s="235">
        <v>2</v>
      </c>
      <c r="B13" s="233" t="s">
        <v>10</v>
      </c>
    </row>
    <row r="14" spans="1:6" x14ac:dyDescent="0.2">
      <c r="A14" s="235"/>
      <c r="B14" s="233" t="s">
        <v>197</v>
      </c>
    </row>
    <row r="15" spans="1:6" x14ac:dyDescent="0.2">
      <c r="A15" s="235"/>
      <c r="B15" s="233" t="s">
        <v>198</v>
      </c>
    </row>
    <row r="16" spans="1:6" x14ac:dyDescent="0.2">
      <c r="A16" s="235"/>
      <c r="B16" s="233" t="s">
        <v>199</v>
      </c>
    </row>
    <row r="17" spans="1:6" ht="13.8" thickBot="1" x14ac:dyDescent="0.25"/>
    <row r="18" spans="1:6" ht="17.25" customHeight="1" x14ac:dyDescent="0.2">
      <c r="A18" s="486" t="s">
        <v>200</v>
      </c>
      <c r="B18" s="487"/>
      <c r="C18" s="487"/>
      <c r="D18" s="487"/>
      <c r="E18" s="487"/>
      <c r="F18" s="488"/>
    </row>
    <row r="19" spans="1:6" ht="17.25" customHeight="1" x14ac:dyDescent="0.2">
      <c r="A19" s="236" t="s">
        <v>8</v>
      </c>
      <c r="B19" s="237" t="s">
        <v>10</v>
      </c>
      <c r="C19" s="237" t="s">
        <v>201</v>
      </c>
      <c r="D19" s="478" t="s">
        <v>183</v>
      </c>
      <c r="E19" s="479"/>
      <c r="F19" s="480"/>
    </row>
    <row r="20" spans="1:6" ht="22.5" customHeight="1" x14ac:dyDescent="0.2">
      <c r="A20" s="240" t="s">
        <v>314</v>
      </c>
      <c r="B20" s="238" t="s">
        <v>202</v>
      </c>
      <c r="C20" s="238"/>
      <c r="D20" s="238"/>
      <c r="E20" s="238"/>
      <c r="F20" s="239"/>
    </row>
    <row r="21" spans="1:6" ht="17.25" customHeight="1" x14ac:dyDescent="0.2">
      <c r="A21" s="236" t="s">
        <v>278</v>
      </c>
      <c r="B21" s="237" t="s">
        <v>315</v>
      </c>
      <c r="C21" s="237" t="s">
        <v>316</v>
      </c>
      <c r="D21" s="468"/>
      <c r="E21" s="469"/>
      <c r="F21" s="470"/>
    </row>
    <row r="22" spans="1:6" ht="17.25" customHeight="1" x14ac:dyDescent="0.2">
      <c r="A22" s="236" t="s">
        <v>62</v>
      </c>
      <c r="B22" s="237" t="s">
        <v>203</v>
      </c>
      <c r="C22" s="237" t="s">
        <v>280</v>
      </c>
      <c r="D22" s="468"/>
      <c r="E22" s="469"/>
      <c r="F22" s="470"/>
    </row>
    <row r="23" spans="1:6" ht="17.25" customHeight="1" x14ac:dyDescent="0.2">
      <c r="A23" s="236" t="s">
        <v>63</v>
      </c>
      <c r="B23" s="237" t="s">
        <v>204</v>
      </c>
      <c r="C23" s="237" t="s">
        <v>205</v>
      </c>
      <c r="D23" s="468"/>
      <c r="E23" s="469"/>
      <c r="F23" s="470"/>
    </row>
    <row r="24" spans="1:6" ht="17.25" customHeight="1" x14ac:dyDescent="0.2">
      <c r="A24" s="236" t="s">
        <v>32</v>
      </c>
      <c r="B24" s="237" t="s">
        <v>206</v>
      </c>
      <c r="C24" s="237" t="s">
        <v>207</v>
      </c>
      <c r="D24" s="468"/>
      <c r="E24" s="469"/>
      <c r="F24" s="470"/>
    </row>
    <row r="25" spans="1:6" ht="36" customHeight="1" x14ac:dyDescent="0.2">
      <c r="A25" s="240" t="s">
        <v>317</v>
      </c>
      <c r="B25" s="489" t="s">
        <v>208</v>
      </c>
      <c r="C25" s="490"/>
      <c r="D25" s="490"/>
      <c r="E25" s="490"/>
      <c r="F25" s="491"/>
    </row>
    <row r="26" spans="1:6" ht="17.25" customHeight="1" x14ac:dyDescent="0.2">
      <c r="A26" s="236" t="s">
        <v>278</v>
      </c>
      <c r="B26" s="237" t="s">
        <v>318</v>
      </c>
      <c r="C26" s="237" t="s">
        <v>319</v>
      </c>
      <c r="D26" s="468"/>
      <c r="E26" s="469"/>
      <c r="F26" s="470"/>
    </row>
    <row r="27" spans="1:6" ht="17.25" customHeight="1" x14ac:dyDescent="0.2">
      <c r="A27" s="236" t="s">
        <v>63</v>
      </c>
      <c r="B27" s="237" t="s">
        <v>281</v>
      </c>
      <c r="C27" s="237" t="s">
        <v>282</v>
      </c>
      <c r="D27" s="468"/>
      <c r="E27" s="469"/>
      <c r="F27" s="470"/>
    </row>
    <row r="28" spans="1:6" ht="32.25" customHeight="1" x14ac:dyDescent="0.2">
      <c r="A28" s="236" t="s">
        <v>62</v>
      </c>
      <c r="B28" s="237" t="s">
        <v>209</v>
      </c>
      <c r="C28" s="237" t="s">
        <v>210</v>
      </c>
      <c r="D28" s="475" t="s">
        <v>284</v>
      </c>
      <c r="E28" s="476"/>
      <c r="F28" s="477"/>
    </row>
    <row r="29" spans="1:6" ht="17.25" customHeight="1" x14ac:dyDescent="0.2">
      <c r="A29" s="236" t="s">
        <v>55</v>
      </c>
      <c r="B29" s="237" t="s">
        <v>211</v>
      </c>
      <c r="C29" s="237" t="s">
        <v>212</v>
      </c>
      <c r="D29" s="478" t="s">
        <v>213</v>
      </c>
      <c r="E29" s="479"/>
      <c r="F29" s="480"/>
    </row>
    <row r="30" spans="1:6" ht="17.25" customHeight="1" x14ac:dyDescent="0.2">
      <c r="A30" s="236" t="s">
        <v>47</v>
      </c>
      <c r="B30" s="237" t="s">
        <v>214</v>
      </c>
      <c r="C30" s="237" t="s">
        <v>215</v>
      </c>
      <c r="D30" s="475"/>
      <c r="E30" s="476"/>
      <c r="F30" s="477"/>
    </row>
    <row r="31" spans="1:6" ht="22.5" customHeight="1" x14ac:dyDescent="0.2">
      <c r="A31" s="240" t="s">
        <v>320</v>
      </c>
      <c r="B31" s="463" t="s">
        <v>239</v>
      </c>
      <c r="C31" s="464"/>
      <c r="D31" s="464"/>
      <c r="E31" s="464"/>
      <c r="F31" s="465"/>
    </row>
    <row r="32" spans="1:6" ht="17.25" customHeight="1" x14ac:dyDescent="0.2">
      <c r="A32" s="236" t="s">
        <v>32</v>
      </c>
      <c r="B32" s="237" t="s">
        <v>216</v>
      </c>
      <c r="C32" s="237" t="s">
        <v>217</v>
      </c>
      <c r="D32" s="468"/>
      <c r="E32" s="469"/>
      <c r="F32" s="470"/>
    </row>
    <row r="33" spans="1:6" ht="17.25" customHeight="1" x14ac:dyDescent="0.2">
      <c r="A33" s="236" t="s">
        <v>32</v>
      </c>
      <c r="B33" s="237" t="s">
        <v>218</v>
      </c>
      <c r="C33" s="237" t="s">
        <v>219</v>
      </c>
      <c r="D33" s="468"/>
      <c r="E33" s="469"/>
      <c r="F33" s="470"/>
    </row>
    <row r="34" spans="1:6" ht="17.25" customHeight="1" x14ac:dyDescent="0.2">
      <c r="A34" s="236" t="s">
        <v>51</v>
      </c>
      <c r="B34" s="241" t="s">
        <v>220</v>
      </c>
      <c r="C34" s="237" t="s">
        <v>221</v>
      </c>
      <c r="D34" s="466" t="s">
        <v>222</v>
      </c>
      <c r="E34" s="466"/>
      <c r="F34" s="467"/>
    </row>
    <row r="35" spans="1:6" ht="17.25" customHeight="1" x14ac:dyDescent="0.2">
      <c r="A35" s="236" t="s">
        <v>57</v>
      </c>
      <c r="B35" s="237" t="s">
        <v>223</v>
      </c>
      <c r="C35" s="237" t="s">
        <v>224</v>
      </c>
      <c r="D35" s="468"/>
      <c r="E35" s="469"/>
      <c r="F35" s="470"/>
    </row>
    <row r="36" spans="1:6" ht="17.25" customHeight="1" thickBot="1" x14ac:dyDescent="0.25">
      <c r="A36" s="242" t="s">
        <v>57</v>
      </c>
      <c r="B36" s="243" t="s">
        <v>225</v>
      </c>
      <c r="C36" s="243" t="s">
        <v>226</v>
      </c>
      <c r="D36" s="471"/>
      <c r="E36" s="472"/>
      <c r="F36" s="473"/>
    </row>
    <row r="38" spans="1:6" x14ac:dyDescent="0.2">
      <c r="A38" s="233">
        <v>3</v>
      </c>
      <c r="B38" s="233" t="s">
        <v>227</v>
      </c>
    </row>
    <row r="39" spans="1:6" x14ac:dyDescent="0.2">
      <c r="B39" s="233" t="s">
        <v>321</v>
      </c>
    </row>
    <row r="41" spans="1:6" x14ac:dyDescent="0.2">
      <c r="A41" s="233">
        <v>4</v>
      </c>
      <c r="B41" s="233" t="s">
        <v>322</v>
      </c>
    </row>
    <row r="42" spans="1:6" x14ac:dyDescent="0.2">
      <c r="B42" s="233" t="s">
        <v>323</v>
      </c>
    </row>
    <row r="44" spans="1:6" x14ac:dyDescent="0.2">
      <c r="A44" s="233">
        <v>5</v>
      </c>
      <c r="B44" s="233" t="s">
        <v>228</v>
      </c>
    </row>
    <row r="45" spans="1:6" x14ac:dyDescent="0.2">
      <c r="B45" s="233" t="s">
        <v>324</v>
      </c>
    </row>
    <row r="46" spans="1:6" x14ac:dyDescent="0.2">
      <c r="B46" s="233" t="s">
        <v>325</v>
      </c>
    </row>
    <row r="47" spans="1:6" x14ac:dyDescent="0.2">
      <c r="B47" s="233" t="s">
        <v>326</v>
      </c>
    </row>
    <row r="49" spans="1:9" x14ac:dyDescent="0.2">
      <c r="A49" s="233">
        <v>6</v>
      </c>
      <c r="B49" s="233" t="s">
        <v>229</v>
      </c>
    </row>
    <row r="50" spans="1:9" ht="28.5" customHeight="1" x14ac:dyDescent="0.2">
      <c r="B50" s="474" t="s">
        <v>327</v>
      </c>
      <c r="C50" s="474"/>
      <c r="D50" s="474"/>
      <c r="E50" s="474"/>
      <c r="F50" s="474"/>
    </row>
    <row r="51" spans="1:9" ht="31.5" customHeight="1" x14ac:dyDescent="0.2">
      <c r="B51" s="474" t="s">
        <v>328</v>
      </c>
      <c r="C51" s="474"/>
      <c r="D51" s="474"/>
      <c r="E51" s="474"/>
      <c r="F51" s="474"/>
    </row>
    <row r="52" spans="1:9" ht="30" customHeight="1" x14ac:dyDescent="0.2">
      <c r="B52" s="474" t="s">
        <v>329</v>
      </c>
      <c r="C52" s="474"/>
      <c r="D52" s="474"/>
      <c r="E52" s="474"/>
      <c r="F52" s="474"/>
    </row>
    <row r="53" spans="1:9" x14ac:dyDescent="0.2">
      <c r="B53" s="233" t="s">
        <v>330</v>
      </c>
    </row>
    <row r="54" spans="1:9" x14ac:dyDescent="0.2">
      <c r="B54" s="233" t="s">
        <v>331</v>
      </c>
      <c r="G54" s="457"/>
      <c r="H54" s="457"/>
      <c r="I54" s="457"/>
    </row>
    <row r="55" spans="1:9" x14ac:dyDescent="0.2">
      <c r="B55" s="456" t="s">
        <v>332</v>
      </c>
      <c r="G55" s="457"/>
      <c r="H55" s="457"/>
      <c r="I55" s="457"/>
    </row>
    <row r="56" spans="1:9" x14ac:dyDescent="0.2">
      <c r="B56" s="233" t="s">
        <v>333</v>
      </c>
      <c r="G56" s="457"/>
      <c r="H56" s="457"/>
      <c r="I56" s="457"/>
    </row>
    <row r="57" spans="1:9" x14ac:dyDescent="0.2">
      <c r="B57" s="233" t="s">
        <v>334</v>
      </c>
      <c r="G57" s="457"/>
      <c r="H57" s="457"/>
      <c r="I57" s="457"/>
    </row>
    <row r="58" spans="1:9" x14ac:dyDescent="0.2">
      <c r="B58" s="233" t="s">
        <v>335</v>
      </c>
      <c r="G58" s="457"/>
      <c r="H58" s="457"/>
      <c r="I58" s="457"/>
    </row>
    <row r="59" spans="1:9" x14ac:dyDescent="0.2">
      <c r="B59" s="233" t="s">
        <v>230</v>
      </c>
    </row>
    <row r="60" spans="1:9" x14ac:dyDescent="0.2">
      <c r="B60" s="233" t="s">
        <v>336</v>
      </c>
    </row>
    <row r="61" spans="1:9" x14ac:dyDescent="0.2">
      <c r="B61" s="233" t="s">
        <v>231</v>
      </c>
    </row>
    <row r="63" spans="1:9" x14ac:dyDescent="0.2">
      <c r="A63" s="233">
        <v>7</v>
      </c>
      <c r="B63" s="233" t="s">
        <v>232</v>
      </c>
    </row>
    <row r="64" spans="1:9" x14ac:dyDescent="0.2">
      <c r="B64" s="233" t="s">
        <v>337</v>
      </c>
    </row>
    <row r="65" spans="1:6" s="244" customFormat="1" ht="29.25" customHeight="1" x14ac:dyDescent="0.2">
      <c r="A65" s="233"/>
      <c r="B65" s="233" t="s">
        <v>286</v>
      </c>
      <c r="C65" s="233"/>
      <c r="D65" s="233"/>
      <c r="E65" s="233"/>
      <c r="F65" s="233"/>
    </row>
    <row r="66" spans="1:6" ht="27" customHeight="1" x14ac:dyDescent="0.2">
      <c r="A66" s="244"/>
      <c r="B66" s="474" t="s">
        <v>338</v>
      </c>
      <c r="C66" s="474"/>
      <c r="D66" s="474"/>
      <c r="E66" s="474"/>
      <c r="F66" s="474"/>
    </row>
    <row r="67" spans="1:6" x14ac:dyDescent="0.2">
      <c r="B67" s="233" t="s">
        <v>233</v>
      </c>
    </row>
    <row r="69" spans="1:6" x14ac:dyDescent="0.2">
      <c r="A69" s="245" t="s">
        <v>339</v>
      </c>
      <c r="B69" s="233" t="s">
        <v>234</v>
      </c>
    </row>
    <row r="70" spans="1:6" x14ac:dyDescent="0.2">
      <c r="B70" s="233" t="s">
        <v>235</v>
      </c>
    </row>
    <row r="71" spans="1:6" ht="13.5" customHeight="1" x14ac:dyDescent="0.2">
      <c r="B71" s="233" t="s">
        <v>340</v>
      </c>
    </row>
    <row r="72" spans="1:6" x14ac:dyDescent="0.2">
      <c r="B72" s="462" t="s">
        <v>238</v>
      </c>
      <c r="C72" s="462"/>
      <c r="D72" s="462"/>
      <c r="E72" s="462"/>
      <c r="F72" s="462"/>
    </row>
    <row r="73" spans="1:6" x14ac:dyDescent="0.2">
      <c r="B73" s="233" t="s">
        <v>237</v>
      </c>
    </row>
    <row r="74" spans="1:6" x14ac:dyDescent="0.2">
      <c r="B74" s="233" t="s">
        <v>236</v>
      </c>
    </row>
  </sheetData>
  <mergeCells count="26">
    <mergeCell ref="D27:F27"/>
    <mergeCell ref="A3:F3"/>
    <mergeCell ref="A5:F5"/>
    <mergeCell ref="A7:F8"/>
    <mergeCell ref="A18:F18"/>
    <mergeCell ref="D19:F19"/>
    <mergeCell ref="D21:F21"/>
    <mergeCell ref="D22:F22"/>
    <mergeCell ref="D23:F23"/>
    <mergeCell ref="D24:F24"/>
    <mergeCell ref="B25:F25"/>
    <mergeCell ref="D26:F26"/>
    <mergeCell ref="D28:F28"/>
    <mergeCell ref="D29:F29"/>
    <mergeCell ref="D30:F30"/>
    <mergeCell ref="D32:F32"/>
    <mergeCell ref="D33:F33"/>
    <mergeCell ref="B72:F72"/>
    <mergeCell ref="B31:F31"/>
    <mergeCell ref="D34:F34"/>
    <mergeCell ref="D35:F35"/>
    <mergeCell ref="D36:F36"/>
    <mergeCell ref="B50:F50"/>
    <mergeCell ref="B51:F51"/>
    <mergeCell ref="B52:F52"/>
    <mergeCell ref="B66:F66"/>
  </mergeCells>
  <phoneticPr fontId="2"/>
  <printOptions horizontalCentered="1"/>
  <pageMargins left="0.59055118110236227" right="0.59055118110236227" top="0.74803149606299213" bottom="0.74803149606299213" header="0.31496062992125984" footer="0.31496062992125984"/>
  <pageSetup paperSize="9" orientation="portrait" r:id="rId1"/>
  <rowBreaks count="1" manualBreakCount="1">
    <brk id="43"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4"/>
  </sheetPr>
  <dimension ref="A1:BC70"/>
  <sheetViews>
    <sheetView showGridLines="0" showZeros="0" zoomScaleSheetLayoutView="100" workbookViewId="0">
      <selection activeCell="D2" sqref="D2:F2"/>
    </sheetView>
  </sheetViews>
  <sheetFormatPr defaultColWidth="8.88671875" defaultRowHeight="13.2" x14ac:dyDescent="0.2"/>
  <cols>
    <col min="1" max="1" width="1.88671875" style="5" customWidth="1"/>
    <col min="2" max="2" width="2.44140625" style="63" customWidth="1"/>
    <col min="3" max="3" width="4" style="64" hidden="1" customWidth="1"/>
    <col min="4" max="5" width="6.6640625" style="5" customWidth="1"/>
    <col min="6" max="6" width="5.109375" style="5" customWidth="1"/>
    <col min="7" max="7" width="1.109375" style="5" customWidth="1"/>
    <col min="8" max="8" width="2.109375" style="41" customWidth="1"/>
    <col min="9" max="9" width="1.109375" style="5" customWidth="1"/>
    <col min="10" max="10" width="2.109375" style="41" customWidth="1"/>
    <col min="11" max="11" width="3" style="5" customWidth="1"/>
    <col min="12" max="12" width="8.109375" style="5" customWidth="1"/>
    <col min="13" max="13" width="2.44140625" style="5" customWidth="1"/>
    <col min="14" max="15" width="4.33203125" style="5" customWidth="1"/>
    <col min="16" max="16" width="8.109375" style="5" customWidth="1"/>
    <col min="17" max="17" width="4.6640625" style="5" bestFit="1" customWidth="1"/>
    <col min="18" max="18" width="5.109375" style="5" bestFit="1" customWidth="1"/>
    <col min="19" max="19" width="8.109375" style="5" customWidth="1"/>
    <col min="20" max="20" width="4.6640625" style="5" bestFit="1" customWidth="1"/>
    <col min="21" max="21" width="5.109375" style="5" bestFit="1" customWidth="1"/>
    <col min="22" max="22" width="8.109375" style="5" customWidth="1"/>
    <col min="23" max="23" width="7.6640625" style="5" customWidth="1"/>
    <col min="24" max="24" width="0.44140625" style="401" customWidth="1"/>
    <col min="25" max="30" width="0.44140625" style="416" customWidth="1"/>
    <col min="31" max="34" width="0.44140625" style="401" customWidth="1"/>
    <col min="35" max="39" width="0.44140625" style="416" customWidth="1"/>
    <col min="40" max="41" width="0.44140625" style="401" customWidth="1"/>
    <col min="42" max="42" width="0.6640625" style="416" customWidth="1"/>
    <col min="43" max="46" width="8.88671875" style="5"/>
    <col min="47" max="54" width="8.88671875" style="26"/>
    <col min="55" max="55" width="8.88671875" style="193" hidden="1" customWidth="1"/>
    <col min="56" max="16384" width="8.88671875" style="5"/>
  </cols>
  <sheetData>
    <row r="1" spans="1:55" ht="33.75" customHeight="1" x14ac:dyDescent="0.2">
      <c r="A1" s="26"/>
      <c r="B1" s="33"/>
      <c r="C1" s="34"/>
      <c r="D1" s="546" t="s">
        <v>341</v>
      </c>
      <c r="E1" s="546"/>
      <c r="F1" s="546"/>
      <c r="G1" s="546"/>
      <c r="H1" s="546"/>
      <c r="I1" s="546"/>
      <c r="J1" s="546"/>
      <c r="K1" s="546"/>
      <c r="L1" s="546"/>
      <c r="M1" s="546"/>
      <c r="N1" s="546"/>
      <c r="O1" s="546"/>
      <c r="P1" s="546"/>
      <c r="Q1" s="546"/>
      <c r="R1" s="546"/>
      <c r="S1" s="546"/>
      <c r="T1" s="546"/>
      <c r="U1" s="546"/>
      <c r="V1" s="35"/>
      <c r="W1" s="1">
        <f>COUNTA($AN$1:AN48)</f>
        <v>1</v>
      </c>
      <c r="X1" s="402"/>
      <c r="Y1" s="403"/>
      <c r="Z1" s="404"/>
      <c r="AA1" s="403"/>
      <c r="AB1" s="403"/>
      <c r="AC1" s="403"/>
      <c r="AD1" s="403"/>
      <c r="AE1" s="389"/>
      <c r="AF1" s="389"/>
      <c r="AG1" s="389"/>
      <c r="AH1" s="389"/>
      <c r="AI1" s="403"/>
      <c r="AJ1" s="403"/>
      <c r="AK1" s="403"/>
      <c r="AL1" s="403"/>
      <c r="AM1" s="403"/>
      <c r="AN1" s="389"/>
      <c r="AO1" s="389"/>
      <c r="AP1" s="403"/>
      <c r="AQ1" s="2"/>
      <c r="AR1" s="2"/>
      <c r="AS1" s="2"/>
      <c r="AT1" s="2"/>
      <c r="AU1" s="2"/>
      <c r="AV1" s="2"/>
      <c r="AW1" s="2"/>
      <c r="AX1" s="2"/>
      <c r="AY1" s="2"/>
      <c r="AZ1" s="2"/>
      <c r="BA1" s="2"/>
      <c r="BB1" s="2"/>
    </row>
    <row r="2" spans="1:55" s="6" customFormat="1" ht="22.5" customHeight="1" x14ac:dyDescent="0.2">
      <c r="A2" s="29"/>
      <c r="B2" s="36"/>
      <c r="C2" s="37"/>
      <c r="D2" s="593"/>
      <c r="E2" s="593"/>
      <c r="F2" s="593"/>
      <c r="G2" s="579" t="s">
        <v>6</v>
      </c>
      <c r="H2" s="579"/>
      <c r="I2" s="579"/>
      <c r="J2" s="579"/>
      <c r="K2" s="563"/>
      <c r="L2" s="563"/>
      <c r="M2" s="563"/>
      <c r="N2" s="38" t="s">
        <v>8</v>
      </c>
      <c r="P2" s="583" t="s">
        <v>9</v>
      </c>
      <c r="Q2" s="584"/>
      <c r="R2" s="585"/>
      <c r="S2" s="567"/>
      <c r="T2" s="568"/>
      <c r="U2" s="568"/>
      <c r="V2" s="569"/>
      <c r="W2" s="7"/>
      <c r="X2" s="390"/>
      <c r="Y2" s="405"/>
      <c r="Z2" s="405"/>
      <c r="AA2" s="405"/>
      <c r="AB2" s="405"/>
      <c r="AC2" s="405"/>
      <c r="AD2" s="405"/>
      <c r="AE2" s="390"/>
      <c r="AF2" s="390"/>
      <c r="AG2" s="390"/>
      <c r="AH2" s="390"/>
      <c r="AI2" s="405"/>
      <c r="AJ2" s="405"/>
      <c r="AK2" s="405"/>
      <c r="AL2" s="405"/>
      <c r="AM2" s="405"/>
      <c r="AN2" s="390"/>
      <c r="AO2" s="390"/>
      <c r="AP2" s="405"/>
      <c r="AQ2" s="7"/>
      <c r="AR2" s="7"/>
      <c r="AS2" s="7"/>
      <c r="AT2" s="7"/>
      <c r="AU2" s="7"/>
      <c r="AV2" s="7"/>
      <c r="AW2" s="7"/>
      <c r="AX2" s="7"/>
      <c r="AY2" s="7"/>
      <c r="AZ2" s="7"/>
      <c r="BA2" s="7"/>
      <c r="BB2" s="7"/>
      <c r="BC2" s="194"/>
    </row>
    <row r="3" spans="1:55" s="6" customFormat="1" ht="22.5" customHeight="1" x14ac:dyDescent="0.2">
      <c r="A3" s="29"/>
      <c r="B3" s="36"/>
      <c r="C3" s="37"/>
      <c r="D3" s="594"/>
      <c r="E3" s="594"/>
      <c r="F3" s="594"/>
      <c r="G3" s="565" t="s">
        <v>168</v>
      </c>
      <c r="H3" s="566"/>
      <c r="I3" s="566"/>
      <c r="J3" s="566"/>
      <c r="K3" s="592"/>
      <c r="L3" s="592"/>
      <c r="M3" s="592"/>
      <c r="N3" s="67" t="s">
        <v>169</v>
      </c>
      <c r="P3" s="586" t="s">
        <v>106</v>
      </c>
      <c r="Q3" s="587"/>
      <c r="R3" s="588"/>
      <c r="S3" s="104"/>
      <c r="T3" s="570"/>
      <c r="U3" s="570"/>
      <c r="V3" s="571"/>
      <c r="W3" s="8"/>
      <c r="X3" s="390"/>
      <c r="Y3" s="391"/>
      <c r="Z3" s="391"/>
      <c r="AA3" s="405"/>
      <c r="AB3" s="405"/>
      <c r="AC3" s="405"/>
      <c r="AD3" s="405"/>
      <c r="AE3" s="390"/>
      <c r="AF3" s="390"/>
      <c r="AG3" s="390"/>
      <c r="AH3" s="390"/>
      <c r="AI3" s="405"/>
      <c r="AJ3" s="405"/>
      <c r="AK3" s="405"/>
      <c r="AL3" s="405"/>
      <c r="AM3" s="405"/>
      <c r="AN3" s="390"/>
      <c r="AO3" s="390"/>
      <c r="AP3" s="405"/>
      <c r="AQ3" s="7"/>
      <c r="AR3" s="7"/>
      <c r="AS3" s="7"/>
      <c r="AT3" s="7"/>
      <c r="AU3" s="7"/>
      <c r="AV3" s="7"/>
      <c r="AW3" s="7"/>
      <c r="AX3" s="7"/>
      <c r="AY3" s="7"/>
      <c r="AZ3" s="7"/>
      <c r="BA3" s="7"/>
      <c r="BB3" s="7"/>
      <c r="BC3" s="194"/>
    </row>
    <row r="4" spans="1:55" s="6" customFormat="1" ht="22.5" customHeight="1" x14ac:dyDescent="0.25">
      <c r="A4" s="29"/>
      <c r="C4" s="39"/>
      <c r="G4" s="580" t="s">
        <v>10</v>
      </c>
      <c r="H4" s="580"/>
      <c r="I4" s="580"/>
      <c r="J4" s="580"/>
      <c r="K4" s="564"/>
      <c r="L4" s="564"/>
      <c r="M4" s="564"/>
      <c r="N4" s="38" t="s">
        <v>12</v>
      </c>
      <c r="O4" s="40"/>
      <c r="P4" s="590" t="s">
        <v>154</v>
      </c>
      <c r="Q4" s="580"/>
      <c r="R4" s="591"/>
      <c r="S4" s="595"/>
      <c r="T4" s="596"/>
      <c r="U4" s="596"/>
      <c r="V4" s="597"/>
      <c r="W4" s="9"/>
      <c r="X4" s="390"/>
      <c r="Y4" s="390"/>
      <c r="Z4" s="390"/>
      <c r="AA4" s="405"/>
      <c r="AB4" s="405"/>
      <c r="AC4" s="405"/>
      <c r="AD4" s="405"/>
      <c r="AE4" s="390"/>
      <c r="AF4" s="390"/>
      <c r="AG4" s="390"/>
      <c r="AH4" s="390"/>
      <c r="AI4" s="405"/>
      <c r="AJ4" s="405"/>
      <c r="AK4" s="405"/>
      <c r="AL4" s="405"/>
      <c r="AM4" s="405"/>
      <c r="AN4" s="390"/>
      <c r="AO4" s="390"/>
      <c r="AP4" s="405"/>
      <c r="AQ4" s="7"/>
      <c r="AR4" s="7"/>
      <c r="AS4" s="7"/>
      <c r="AT4" s="7"/>
      <c r="AU4" s="7"/>
      <c r="AV4" s="7"/>
      <c r="AW4" s="7"/>
      <c r="AX4" s="7"/>
      <c r="AY4" s="7"/>
      <c r="AZ4" s="7"/>
      <c r="BA4" s="7"/>
      <c r="BB4" s="7"/>
      <c r="BC4" s="194"/>
    </row>
    <row r="5" spans="1:55" ht="6.75" customHeight="1" x14ac:dyDescent="0.25">
      <c r="A5" s="26"/>
      <c r="B5" s="572" t="s">
        <v>90</v>
      </c>
      <c r="C5" s="572"/>
      <c r="D5" s="572"/>
      <c r="E5" s="572"/>
      <c r="F5" s="572"/>
      <c r="G5" s="39"/>
      <c r="L5" s="42"/>
      <c r="M5" s="42"/>
      <c r="N5" s="14"/>
      <c r="O5" s="42"/>
      <c r="P5" s="575"/>
      <c r="Q5" s="575"/>
      <c r="R5" s="575"/>
      <c r="S5" s="575"/>
      <c r="T5" s="575"/>
      <c r="U5" s="575"/>
      <c r="V5" s="43"/>
      <c r="W5" s="10"/>
      <c r="X5" s="389"/>
      <c r="Y5" s="389"/>
      <c r="Z5" s="389"/>
      <c r="AA5" s="403"/>
      <c r="AB5" s="403"/>
      <c r="AC5" s="403"/>
      <c r="AD5" s="403"/>
      <c r="AE5" s="389"/>
      <c r="AF5" s="389"/>
      <c r="AG5" s="389"/>
      <c r="AH5" s="389"/>
      <c r="AI5" s="403"/>
      <c r="AJ5" s="403"/>
      <c r="AK5" s="403"/>
      <c r="AL5" s="403"/>
      <c r="AM5" s="403"/>
      <c r="AN5" s="389"/>
      <c r="AO5" s="389"/>
      <c r="AP5" s="403"/>
      <c r="AQ5" s="2"/>
      <c r="AR5" s="2"/>
      <c r="AS5" s="2"/>
      <c r="AT5" s="2"/>
      <c r="AU5" s="2"/>
      <c r="AV5" s="2"/>
      <c r="AW5" s="2"/>
      <c r="AX5" s="2"/>
      <c r="AY5" s="2"/>
      <c r="AZ5" s="2"/>
      <c r="BA5" s="2"/>
      <c r="BB5" s="2"/>
    </row>
    <row r="6" spans="1:55" ht="13.5" customHeight="1" x14ac:dyDescent="0.25">
      <c r="A6" s="26"/>
      <c r="B6" s="573"/>
      <c r="C6" s="573"/>
      <c r="D6" s="573"/>
      <c r="E6" s="573"/>
      <c r="F6" s="573"/>
      <c r="G6" s="44"/>
      <c r="O6" s="576" t="s">
        <v>13</v>
      </c>
      <c r="P6" s="577"/>
      <c r="Q6" s="577"/>
      <c r="R6" s="577"/>
      <c r="S6" s="577"/>
      <c r="T6" s="577"/>
      <c r="U6" s="577"/>
      <c r="V6" s="578"/>
      <c r="W6" s="11"/>
      <c r="X6" s="392"/>
      <c r="Y6" s="398"/>
      <c r="Z6" s="398"/>
      <c r="AA6" s="398"/>
      <c r="AB6" s="398"/>
      <c r="AC6" s="398"/>
      <c r="AD6" s="398"/>
      <c r="AE6" s="406" t="s">
        <v>82</v>
      </c>
      <c r="AF6" s="392"/>
      <c r="AG6" s="392"/>
      <c r="AH6" s="392"/>
      <c r="AI6" s="398"/>
      <c r="AJ6" s="398"/>
      <c r="AK6" s="398"/>
      <c r="AL6" s="407"/>
      <c r="AM6" s="398"/>
      <c r="AN6" s="392"/>
      <c r="AO6" s="392"/>
      <c r="AP6" s="403"/>
      <c r="AQ6" s="2"/>
      <c r="AR6" s="2"/>
      <c r="AS6" s="2"/>
      <c r="AT6" s="2"/>
      <c r="AU6" s="2"/>
      <c r="AV6" s="2"/>
      <c r="AW6" s="2"/>
      <c r="AX6" s="2"/>
      <c r="AY6" s="2"/>
      <c r="AZ6" s="2"/>
      <c r="BA6" s="2"/>
      <c r="BB6" s="2"/>
      <c r="BC6" s="193" t="s">
        <v>185</v>
      </c>
    </row>
    <row r="7" spans="1:55" s="14" customFormat="1" ht="24" customHeight="1" x14ac:dyDescent="0.15">
      <c r="A7" s="30"/>
      <c r="B7" s="91"/>
      <c r="C7" s="92" t="s">
        <v>91</v>
      </c>
      <c r="D7" s="93" t="s">
        <v>164</v>
      </c>
      <c r="E7" s="93" t="s">
        <v>165</v>
      </c>
      <c r="F7" s="582" t="s">
        <v>184</v>
      </c>
      <c r="G7" s="577"/>
      <c r="H7" s="577"/>
      <c r="I7" s="577"/>
      <c r="J7" s="577"/>
      <c r="K7" s="94"/>
      <c r="L7" s="582" t="s">
        <v>14</v>
      </c>
      <c r="M7" s="589"/>
      <c r="N7" s="95" t="s">
        <v>92</v>
      </c>
      <c r="O7" s="96" t="s">
        <v>16</v>
      </c>
      <c r="P7" s="97" t="s">
        <v>17</v>
      </c>
      <c r="Q7" s="98" t="s">
        <v>18</v>
      </c>
      <c r="R7" s="99" t="s">
        <v>93</v>
      </c>
      <c r="S7" s="97" t="s">
        <v>20</v>
      </c>
      <c r="T7" s="100" t="s">
        <v>18</v>
      </c>
      <c r="U7" s="101" t="s">
        <v>93</v>
      </c>
      <c r="V7" s="102" t="s">
        <v>17</v>
      </c>
      <c r="W7" s="12"/>
      <c r="X7" s="393"/>
      <c r="Y7" s="393"/>
      <c r="Z7" s="393"/>
      <c r="AA7" s="408"/>
      <c r="AB7" s="409"/>
      <c r="AC7" s="409"/>
      <c r="AD7" s="409"/>
      <c r="AE7" s="392"/>
      <c r="AF7" s="392" t="s">
        <v>21</v>
      </c>
      <c r="AG7" s="392" t="s">
        <v>22</v>
      </c>
      <c r="AH7" s="392" t="s">
        <v>155</v>
      </c>
      <c r="AI7" s="392" t="s">
        <v>8</v>
      </c>
      <c r="AJ7" s="392" t="s">
        <v>16</v>
      </c>
      <c r="AK7" s="392" t="s">
        <v>94</v>
      </c>
      <c r="AL7" s="392" t="s">
        <v>23</v>
      </c>
      <c r="AM7" s="392" t="s">
        <v>24</v>
      </c>
      <c r="AN7" s="392"/>
      <c r="AO7" s="392" t="s">
        <v>25</v>
      </c>
      <c r="AP7" s="389"/>
      <c r="AQ7" s="3"/>
      <c r="AR7" s="3"/>
      <c r="AS7" s="3"/>
      <c r="AT7" s="3"/>
      <c r="AU7" s="3"/>
      <c r="AV7" s="3"/>
      <c r="AW7" s="3"/>
      <c r="AX7" s="3"/>
      <c r="AY7" s="3"/>
      <c r="AZ7" s="3"/>
      <c r="BA7" s="3"/>
      <c r="BB7" s="3"/>
      <c r="BC7" s="193" t="s">
        <v>186</v>
      </c>
    </row>
    <row r="8" spans="1:55" ht="12" customHeight="1" x14ac:dyDescent="0.15">
      <c r="A8" s="26"/>
      <c r="B8" s="498">
        <v>1</v>
      </c>
      <c r="C8" s="500" t="str">
        <f>IF(D9="","",COUNTA($K$8:K8))</f>
        <v/>
      </c>
      <c r="D8" s="178"/>
      <c r="E8" s="177"/>
      <c r="F8" s="502"/>
      <c r="G8" s="504" t="s">
        <v>343</v>
      </c>
      <c r="H8" s="581"/>
      <c r="I8" s="504" t="s">
        <v>346</v>
      </c>
      <c r="J8" s="581"/>
      <c r="K8" s="574"/>
      <c r="L8" s="496"/>
      <c r="M8" s="497"/>
      <c r="N8" s="492"/>
      <c r="O8" s="45"/>
      <c r="P8" s="46"/>
      <c r="Q8" s="47"/>
      <c r="R8" s="48"/>
      <c r="S8" s="320"/>
      <c r="T8" s="47"/>
      <c r="U8" s="50"/>
      <c r="V8" s="163" t="str">
        <f t="shared" ref="V8:V23" si="0">IF(L8="","",IF(P8="",S8,IF(S8="",P8,IF(AE8="T",AF8,AG8))))</f>
        <v/>
      </c>
      <c r="W8" s="13"/>
      <c r="X8" s="417" t="str">
        <f>C8</f>
        <v/>
      </c>
      <c r="Y8" s="418">
        <f>D9</f>
        <v>0</v>
      </c>
      <c r="Z8" s="418">
        <f>D8</f>
        <v>0</v>
      </c>
      <c r="AA8" s="419">
        <f t="shared" ref="AA8:AA36" si="1">K8</f>
        <v>0</v>
      </c>
      <c r="AB8" s="418" t="str">
        <f>IF(D8="","",$K$2)</f>
        <v/>
      </c>
      <c r="AC8" s="418" t="str">
        <f>IF(D8="","",$K$4)</f>
        <v/>
      </c>
      <c r="AD8" s="410" t="str">
        <f>IF(Q8="",IF(T8="","",T8),IF(V8=P8,Q8,T8))</f>
        <v/>
      </c>
      <c r="AE8" s="392" t="str">
        <f>IF(L8="","",IF(OR(L8=$AL$9,L8=$AL$10,L8=$AL$11,L8=$AL$12,L8=$AL$13,L8=$AL$14,L8=$AL$15),"T","F"))</f>
        <v/>
      </c>
      <c r="AF8" s="399">
        <f t="shared" ref="AF8:AF37" si="2">IF(P8&gt;S8,S8,P8)</f>
        <v>0</v>
      </c>
      <c r="AG8" s="392">
        <f t="shared" ref="AG8:AG37" si="3">IF(P8&gt;S8,P8,S8)</f>
        <v>0</v>
      </c>
      <c r="AH8" s="392">
        <f>COUNTA(L8:M9)</f>
        <v>0</v>
      </c>
      <c r="AI8" s="420"/>
      <c r="AJ8" s="392"/>
      <c r="AK8" s="392"/>
      <c r="AL8" s="395"/>
      <c r="AM8" s="395"/>
      <c r="AN8" s="392"/>
      <c r="AO8" s="392"/>
      <c r="AP8" s="403"/>
      <c r="AQ8" s="2"/>
      <c r="AR8" s="2"/>
      <c r="AS8" s="2"/>
      <c r="AT8" s="2"/>
      <c r="AU8" s="2"/>
      <c r="AV8" s="2"/>
      <c r="AW8" s="2"/>
      <c r="AX8" s="2"/>
      <c r="AY8" s="2"/>
      <c r="AZ8" s="2"/>
      <c r="BA8" s="2"/>
      <c r="BB8" s="2"/>
      <c r="BC8" s="193" t="s">
        <v>359</v>
      </c>
    </row>
    <row r="9" spans="1:55" ht="12" customHeight="1" x14ac:dyDescent="0.2">
      <c r="A9" s="26"/>
      <c r="B9" s="499"/>
      <c r="C9" s="501"/>
      <c r="D9" s="179"/>
      <c r="E9" s="182"/>
      <c r="F9" s="503"/>
      <c r="G9" s="505"/>
      <c r="H9" s="581"/>
      <c r="I9" s="505"/>
      <c r="J9" s="581"/>
      <c r="K9" s="509"/>
      <c r="L9" s="494"/>
      <c r="M9" s="495"/>
      <c r="N9" s="493"/>
      <c r="O9" s="52"/>
      <c r="P9" s="46"/>
      <c r="Q9" s="54"/>
      <c r="R9" s="55"/>
      <c r="S9" s="49"/>
      <c r="T9" s="54"/>
      <c r="U9" s="51"/>
      <c r="V9" s="175" t="str">
        <f t="shared" si="0"/>
        <v/>
      </c>
      <c r="W9" s="13"/>
      <c r="X9" s="417" t="str">
        <f>C8</f>
        <v/>
      </c>
      <c r="Y9" s="418">
        <f>D9</f>
        <v>0</v>
      </c>
      <c r="Z9" s="418">
        <f>D8</f>
        <v>0</v>
      </c>
      <c r="AA9" s="419">
        <f>K8</f>
        <v>0</v>
      </c>
      <c r="AB9" s="418" t="str">
        <f t="shared" ref="AB9:AB47" si="4">IF(D9="","",$K$2)</f>
        <v/>
      </c>
      <c r="AC9" s="418" t="str">
        <f t="shared" ref="AC9:AC47" si="5">IF(D9="","",$K$4)</f>
        <v/>
      </c>
      <c r="AD9" s="410" t="str">
        <f t="shared" ref="AD9:AD47" si="6">IF(Q9="",IF(T9="","",T9),IF(V9=P9,Q9,T9))</f>
        <v/>
      </c>
      <c r="AE9" s="392" t="str">
        <f t="shared" ref="AE9:AE37" si="7">IF(L9="","",IF(OR(L9=$AL$9,L9=$AL$10,L9=$AL$11,L9=$AL$12,L9=$AL$13,L9=$AL$14,L9=$AL$15),"T","F"))</f>
        <v/>
      </c>
      <c r="AF9" s="399">
        <f t="shared" si="2"/>
        <v>0</v>
      </c>
      <c r="AG9" s="392">
        <f t="shared" si="3"/>
        <v>0</v>
      </c>
      <c r="AH9" s="392"/>
      <c r="AI9" s="420" t="s">
        <v>32</v>
      </c>
      <c r="AJ9" s="392" t="s">
        <v>27</v>
      </c>
      <c r="AK9" s="392" t="s">
        <v>28</v>
      </c>
      <c r="AL9" s="397" t="s">
        <v>96</v>
      </c>
      <c r="AM9" s="395" t="s">
        <v>0</v>
      </c>
      <c r="AN9" s="392" t="s">
        <v>97</v>
      </c>
      <c r="AO9" s="392">
        <f>COUNTIF(L8:L37,AL9)</f>
        <v>0</v>
      </c>
      <c r="AP9" s="403" t="s">
        <v>107</v>
      </c>
      <c r="AQ9" s="2"/>
      <c r="AR9" s="2"/>
      <c r="AS9" s="2"/>
      <c r="AT9" s="2"/>
      <c r="AU9" s="2"/>
      <c r="AV9" s="2"/>
      <c r="AW9" s="2"/>
      <c r="AX9" s="2"/>
      <c r="AY9" s="2"/>
      <c r="AZ9" s="2"/>
      <c r="BA9" s="2"/>
      <c r="BB9" s="2"/>
      <c r="BC9" s="193" t="s">
        <v>360</v>
      </c>
    </row>
    <row r="10" spans="1:55" ht="12" customHeight="1" x14ac:dyDescent="0.15">
      <c r="A10" s="26"/>
      <c r="B10" s="562">
        <v>2</v>
      </c>
      <c r="C10" s="500" t="str">
        <f>IF(D11="","",COUNTA($K$8:K10))</f>
        <v/>
      </c>
      <c r="D10" s="180"/>
      <c r="E10" s="183"/>
      <c r="F10" s="502"/>
      <c r="G10" s="504" t="s">
        <v>344</v>
      </c>
      <c r="H10" s="506"/>
      <c r="I10" s="504" t="s">
        <v>344</v>
      </c>
      <c r="J10" s="506"/>
      <c r="K10" s="508"/>
      <c r="L10" s="496"/>
      <c r="M10" s="497"/>
      <c r="N10" s="492"/>
      <c r="O10" s="57"/>
      <c r="P10" s="58"/>
      <c r="Q10" s="59"/>
      <c r="R10" s="60"/>
      <c r="S10" s="61"/>
      <c r="T10" s="59"/>
      <c r="U10" s="50"/>
      <c r="V10" s="163" t="str">
        <f t="shared" si="0"/>
        <v/>
      </c>
      <c r="W10" s="13"/>
      <c r="X10" s="417" t="str">
        <f>C10</f>
        <v/>
      </c>
      <c r="Y10" s="418">
        <f>D11</f>
        <v>0</v>
      </c>
      <c r="Z10" s="418">
        <f>D10</f>
        <v>0</v>
      </c>
      <c r="AA10" s="419">
        <f t="shared" si="1"/>
        <v>0</v>
      </c>
      <c r="AB10" s="418" t="str">
        <f t="shared" si="4"/>
        <v/>
      </c>
      <c r="AC10" s="418" t="str">
        <f t="shared" si="5"/>
        <v/>
      </c>
      <c r="AD10" s="410" t="str">
        <f t="shared" si="6"/>
        <v/>
      </c>
      <c r="AE10" s="392" t="str">
        <f t="shared" si="7"/>
        <v/>
      </c>
      <c r="AF10" s="399">
        <f t="shared" si="2"/>
        <v>0</v>
      </c>
      <c r="AG10" s="392">
        <f t="shared" si="3"/>
        <v>0</v>
      </c>
      <c r="AH10" s="392">
        <f>COUNTA(L10:M11)</f>
        <v>0</v>
      </c>
      <c r="AI10" s="420" t="s">
        <v>35</v>
      </c>
      <c r="AJ10" s="392" t="s">
        <v>30</v>
      </c>
      <c r="AK10" s="392" t="s">
        <v>29</v>
      </c>
      <c r="AL10" s="397" t="s">
        <v>98</v>
      </c>
      <c r="AM10" s="395" t="s">
        <v>1</v>
      </c>
      <c r="AN10" s="392"/>
      <c r="AO10" s="392">
        <f t="shared" ref="AO10:AO20" si="8">COUNTIF(L9:L48,AL10)</f>
        <v>0</v>
      </c>
      <c r="AP10" s="403" t="s">
        <v>108</v>
      </c>
      <c r="AQ10" s="2"/>
      <c r="AR10" s="2"/>
      <c r="AS10" s="2"/>
      <c r="AT10" s="2"/>
      <c r="AU10" s="2"/>
      <c r="AV10" s="2"/>
      <c r="AW10" s="2"/>
      <c r="AX10" s="2"/>
      <c r="AY10" s="2"/>
      <c r="AZ10" s="2"/>
      <c r="BA10" s="2"/>
      <c r="BB10" s="2"/>
      <c r="BC10" s="193" t="s">
        <v>189</v>
      </c>
    </row>
    <row r="11" spans="1:55" ht="12" customHeight="1" x14ac:dyDescent="0.2">
      <c r="A11" s="26"/>
      <c r="B11" s="499"/>
      <c r="C11" s="501"/>
      <c r="D11" s="181"/>
      <c r="E11" s="184"/>
      <c r="F11" s="503"/>
      <c r="G11" s="505"/>
      <c r="H11" s="507"/>
      <c r="I11" s="505"/>
      <c r="J11" s="507"/>
      <c r="K11" s="509"/>
      <c r="L11" s="494"/>
      <c r="M11" s="495"/>
      <c r="N11" s="493"/>
      <c r="O11" s="52"/>
      <c r="P11" s="53"/>
      <c r="Q11" s="54"/>
      <c r="R11" s="55"/>
      <c r="S11" s="56"/>
      <c r="T11" s="54"/>
      <c r="U11" s="51"/>
      <c r="V11" s="164" t="str">
        <f t="shared" si="0"/>
        <v/>
      </c>
      <c r="W11" s="13"/>
      <c r="X11" s="417" t="str">
        <f>C10</f>
        <v/>
      </c>
      <c r="Y11" s="418">
        <f>D11</f>
        <v>0</v>
      </c>
      <c r="Z11" s="418">
        <f>D10</f>
        <v>0</v>
      </c>
      <c r="AA11" s="419">
        <f>K10</f>
        <v>0</v>
      </c>
      <c r="AB11" s="418" t="str">
        <f t="shared" si="4"/>
        <v/>
      </c>
      <c r="AC11" s="418" t="str">
        <f t="shared" si="5"/>
        <v/>
      </c>
      <c r="AD11" s="410" t="str">
        <f t="shared" si="6"/>
        <v/>
      </c>
      <c r="AE11" s="392" t="str">
        <f t="shared" si="7"/>
        <v/>
      </c>
      <c r="AF11" s="399">
        <f t="shared" si="2"/>
        <v>0</v>
      </c>
      <c r="AG11" s="392">
        <f t="shared" si="3"/>
        <v>0</v>
      </c>
      <c r="AH11" s="392"/>
      <c r="AI11" s="420" t="s">
        <v>37</v>
      </c>
      <c r="AJ11" s="392"/>
      <c r="AK11" s="392" t="s">
        <v>31</v>
      </c>
      <c r="AL11" s="397" t="s">
        <v>99</v>
      </c>
      <c r="AM11" s="395" t="s">
        <v>2</v>
      </c>
      <c r="AN11" s="392"/>
      <c r="AO11" s="392">
        <f t="shared" si="8"/>
        <v>0</v>
      </c>
      <c r="AP11" s="403" t="s">
        <v>105</v>
      </c>
      <c r="AQ11" s="2"/>
      <c r="AR11" s="2"/>
      <c r="AS11" s="2"/>
      <c r="AT11" s="2"/>
      <c r="AU11" s="2"/>
      <c r="AV11" s="2"/>
      <c r="AW11" s="2"/>
      <c r="AX11" s="2"/>
      <c r="AY11" s="2"/>
      <c r="AZ11" s="2"/>
      <c r="BA11" s="2"/>
      <c r="BB11" s="2"/>
      <c r="BC11" s="193" t="s">
        <v>190</v>
      </c>
    </row>
    <row r="12" spans="1:55" ht="12" customHeight="1" x14ac:dyDescent="0.15">
      <c r="A12" s="26"/>
      <c r="B12" s="498">
        <v>3</v>
      </c>
      <c r="C12" s="500" t="str">
        <f>IF(D13="","",COUNTA($K$8:K12))</f>
        <v/>
      </c>
      <c r="D12" s="178"/>
      <c r="E12" s="177"/>
      <c r="F12" s="502"/>
      <c r="G12" s="504" t="s">
        <v>344</v>
      </c>
      <c r="H12" s="506"/>
      <c r="I12" s="504" t="s">
        <v>344</v>
      </c>
      <c r="J12" s="506"/>
      <c r="K12" s="508"/>
      <c r="L12" s="496"/>
      <c r="M12" s="497"/>
      <c r="N12" s="492"/>
      <c r="O12" s="45"/>
      <c r="P12" s="46"/>
      <c r="Q12" s="62"/>
      <c r="R12" s="48"/>
      <c r="S12" s="49"/>
      <c r="T12" s="62"/>
      <c r="U12" s="50"/>
      <c r="V12" s="163" t="str">
        <f t="shared" si="0"/>
        <v/>
      </c>
      <c r="W12" s="13"/>
      <c r="X12" s="417" t="str">
        <f>C12</f>
        <v/>
      </c>
      <c r="Y12" s="418">
        <f>D13</f>
        <v>0</v>
      </c>
      <c r="Z12" s="418">
        <f>D12</f>
        <v>0</v>
      </c>
      <c r="AA12" s="419">
        <f t="shared" si="1"/>
        <v>0</v>
      </c>
      <c r="AB12" s="418" t="str">
        <f t="shared" si="4"/>
        <v/>
      </c>
      <c r="AC12" s="418" t="str">
        <f t="shared" si="5"/>
        <v/>
      </c>
      <c r="AD12" s="410" t="str">
        <f t="shared" si="6"/>
        <v/>
      </c>
      <c r="AE12" s="392" t="str">
        <f t="shared" si="7"/>
        <v/>
      </c>
      <c r="AF12" s="399">
        <f t="shared" si="2"/>
        <v>0</v>
      </c>
      <c r="AG12" s="392">
        <f t="shared" si="3"/>
        <v>0</v>
      </c>
      <c r="AH12" s="392">
        <f>COUNTA(L12:M13)</f>
        <v>0</v>
      </c>
      <c r="AI12" s="420" t="s">
        <v>38</v>
      </c>
      <c r="AJ12" s="394"/>
      <c r="AK12" s="394"/>
      <c r="AL12" s="397" t="s">
        <v>100</v>
      </c>
      <c r="AM12" s="395" t="s">
        <v>3</v>
      </c>
      <c r="AN12" s="392"/>
      <c r="AO12" s="392">
        <f t="shared" si="8"/>
        <v>0</v>
      </c>
      <c r="AP12" s="403" t="s">
        <v>109</v>
      </c>
      <c r="AQ12" s="2"/>
      <c r="AR12" s="2"/>
      <c r="AS12" s="2"/>
      <c r="AT12" s="2"/>
      <c r="AU12" s="2"/>
      <c r="AV12" s="2"/>
      <c r="AW12" s="2"/>
      <c r="AX12" s="2"/>
      <c r="AY12" s="2"/>
      <c r="AZ12" s="2"/>
      <c r="BA12" s="2"/>
      <c r="BB12" s="2"/>
      <c r="BC12" s="193" t="s">
        <v>191</v>
      </c>
    </row>
    <row r="13" spans="1:55" ht="12" customHeight="1" x14ac:dyDescent="0.2">
      <c r="A13" s="26"/>
      <c r="B13" s="499"/>
      <c r="C13" s="501"/>
      <c r="D13" s="179"/>
      <c r="E13" s="185"/>
      <c r="F13" s="503"/>
      <c r="G13" s="505"/>
      <c r="H13" s="507"/>
      <c r="I13" s="505"/>
      <c r="J13" s="507"/>
      <c r="K13" s="509"/>
      <c r="L13" s="494"/>
      <c r="M13" s="495"/>
      <c r="N13" s="493"/>
      <c r="O13" s="52"/>
      <c r="P13" s="53"/>
      <c r="Q13" s="54"/>
      <c r="R13" s="55"/>
      <c r="S13" s="56"/>
      <c r="T13" s="54"/>
      <c r="U13" s="51"/>
      <c r="V13" s="164" t="str">
        <f t="shared" si="0"/>
        <v/>
      </c>
      <c r="W13" s="13"/>
      <c r="X13" s="417" t="str">
        <f>C12</f>
        <v/>
      </c>
      <c r="Y13" s="418">
        <f>D13</f>
        <v>0</v>
      </c>
      <c r="Z13" s="418">
        <f>D12</f>
        <v>0</v>
      </c>
      <c r="AA13" s="419">
        <f>K12</f>
        <v>0</v>
      </c>
      <c r="AB13" s="418" t="str">
        <f t="shared" si="4"/>
        <v/>
      </c>
      <c r="AC13" s="418" t="str">
        <f t="shared" si="5"/>
        <v/>
      </c>
      <c r="AD13" s="410" t="str">
        <f t="shared" si="6"/>
        <v/>
      </c>
      <c r="AE13" s="392" t="str">
        <f t="shared" si="7"/>
        <v/>
      </c>
      <c r="AF13" s="399">
        <f t="shared" si="2"/>
        <v>0</v>
      </c>
      <c r="AG13" s="392">
        <f t="shared" si="3"/>
        <v>0</v>
      </c>
      <c r="AH13" s="392"/>
      <c r="AI13" s="420" t="s">
        <v>40</v>
      </c>
      <c r="AJ13" s="398"/>
      <c r="AK13" s="398"/>
      <c r="AL13" s="397" t="s">
        <v>101</v>
      </c>
      <c r="AM13" s="395" t="s">
        <v>4</v>
      </c>
      <c r="AN13" s="392"/>
      <c r="AO13" s="392">
        <f t="shared" si="8"/>
        <v>0</v>
      </c>
      <c r="AP13" s="403" t="s">
        <v>110</v>
      </c>
      <c r="AQ13" s="2"/>
      <c r="AR13" s="2"/>
      <c r="AS13" s="2"/>
      <c r="AT13" s="2"/>
      <c r="AU13" s="2"/>
      <c r="AV13" s="2"/>
      <c r="AW13" s="2"/>
      <c r="AX13" s="2"/>
      <c r="AY13" s="2"/>
      <c r="AZ13" s="2"/>
      <c r="BA13" s="2"/>
      <c r="BB13" s="2"/>
      <c r="BC13" s="193" t="s">
        <v>192</v>
      </c>
    </row>
    <row r="14" spans="1:55" ht="12" customHeight="1" x14ac:dyDescent="0.15">
      <c r="A14" s="26"/>
      <c r="B14" s="498">
        <v>4</v>
      </c>
      <c r="C14" s="500" t="str">
        <f>IF(D15="","",COUNTA($K$8:K14))</f>
        <v/>
      </c>
      <c r="D14" s="180"/>
      <c r="E14" s="183"/>
      <c r="F14" s="502"/>
      <c r="G14" s="504" t="s">
        <v>344</v>
      </c>
      <c r="H14" s="506"/>
      <c r="I14" s="504" t="s">
        <v>346</v>
      </c>
      <c r="J14" s="506"/>
      <c r="K14" s="508"/>
      <c r="L14" s="496"/>
      <c r="M14" s="497"/>
      <c r="N14" s="492"/>
      <c r="O14" s="45"/>
      <c r="P14" s="46"/>
      <c r="Q14" s="62"/>
      <c r="R14" s="48"/>
      <c r="S14" s="49"/>
      <c r="T14" s="62"/>
      <c r="U14" s="50"/>
      <c r="V14" s="163" t="str">
        <f t="shared" si="0"/>
        <v/>
      </c>
      <c r="W14" s="13"/>
      <c r="X14" s="417" t="str">
        <f>C14</f>
        <v/>
      </c>
      <c r="Y14" s="418">
        <f>D15</f>
        <v>0</v>
      </c>
      <c r="Z14" s="418">
        <f>D14</f>
        <v>0</v>
      </c>
      <c r="AA14" s="419">
        <f t="shared" si="1"/>
        <v>0</v>
      </c>
      <c r="AB14" s="418" t="str">
        <f t="shared" si="4"/>
        <v/>
      </c>
      <c r="AC14" s="418" t="str">
        <f t="shared" si="5"/>
        <v/>
      </c>
      <c r="AD14" s="410" t="str">
        <f t="shared" si="6"/>
        <v/>
      </c>
      <c r="AE14" s="392" t="str">
        <f t="shared" si="7"/>
        <v/>
      </c>
      <c r="AF14" s="399">
        <f t="shared" si="2"/>
        <v>0</v>
      </c>
      <c r="AG14" s="392">
        <f t="shared" si="3"/>
        <v>0</v>
      </c>
      <c r="AH14" s="392">
        <f>COUNTA(L14:M15)</f>
        <v>0</v>
      </c>
      <c r="AI14" s="420" t="s">
        <v>42</v>
      </c>
      <c r="AJ14" s="398">
        <v>1</v>
      </c>
      <c r="AK14" s="398"/>
      <c r="AL14" s="397" t="s">
        <v>102</v>
      </c>
      <c r="AM14" s="395" t="s">
        <v>44</v>
      </c>
      <c r="AN14" s="392"/>
      <c r="AO14" s="392">
        <f t="shared" si="8"/>
        <v>0</v>
      </c>
      <c r="AP14" s="403"/>
      <c r="AQ14" s="2"/>
      <c r="AR14" s="2"/>
      <c r="AS14" s="2"/>
      <c r="AT14" s="2"/>
      <c r="AU14" s="2"/>
      <c r="AV14" s="2"/>
      <c r="AW14" s="2"/>
      <c r="AX14" s="2"/>
      <c r="AY14" s="2"/>
      <c r="AZ14" s="2"/>
      <c r="BA14" s="2"/>
      <c r="BB14" s="2"/>
      <c r="BC14" s="193" t="s">
        <v>193</v>
      </c>
    </row>
    <row r="15" spans="1:55" ht="12" customHeight="1" x14ac:dyDescent="0.2">
      <c r="A15" s="26"/>
      <c r="B15" s="499"/>
      <c r="C15" s="501"/>
      <c r="D15" s="181"/>
      <c r="E15" s="184"/>
      <c r="F15" s="503"/>
      <c r="G15" s="505"/>
      <c r="H15" s="507"/>
      <c r="I15" s="505"/>
      <c r="J15" s="507"/>
      <c r="K15" s="509"/>
      <c r="L15" s="494"/>
      <c r="M15" s="495"/>
      <c r="N15" s="493"/>
      <c r="O15" s="52"/>
      <c r="P15" s="53"/>
      <c r="Q15" s="54"/>
      <c r="R15" s="55"/>
      <c r="S15" s="56"/>
      <c r="T15" s="54"/>
      <c r="U15" s="51"/>
      <c r="V15" s="164" t="str">
        <f t="shared" si="0"/>
        <v/>
      </c>
      <c r="W15" s="12"/>
      <c r="X15" s="417" t="str">
        <f>C14</f>
        <v/>
      </c>
      <c r="Y15" s="418">
        <f>D15</f>
        <v>0</v>
      </c>
      <c r="Z15" s="418">
        <f>D14</f>
        <v>0</v>
      </c>
      <c r="AA15" s="419">
        <f>K14</f>
        <v>0</v>
      </c>
      <c r="AB15" s="418" t="str">
        <f t="shared" si="4"/>
        <v/>
      </c>
      <c r="AC15" s="418" t="str">
        <f t="shared" si="5"/>
        <v/>
      </c>
      <c r="AD15" s="410" t="str">
        <f t="shared" si="6"/>
        <v/>
      </c>
      <c r="AE15" s="392" t="str">
        <f t="shared" si="7"/>
        <v/>
      </c>
      <c r="AF15" s="399">
        <f t="shared" si="2"/>
        <v>0</v>
      </c>
      <c r="AG15" s="392">
        <f t="shared" si="3"/>
        <v>0</v>
      </c>
      <c r="AH15" s="392"/>
      <c r="AI15" s="420" t="s">
        <v>45</v>
      </c>
      <c r="AJ15" s="398">
        <v>2</v>
      </c>
      <c r="AK15" s="398"/>
      <c r="AL15" s="397" t="s">
        <v>103</v>
      </c>
      <c r="AM15" s="395" t="s">
        <v>26</v>
      </c>
      <c r="AN15" s="392"/>
      <c r="AO15" s="392">
        <f t="shared" si="8"/>
        <v>0</v>
      </c>
      <c r="AP15" s="403"/>
      <c r="AQ15" s="2"/>
      <c r="AR15" s="2"/>
      <c r="AS15" s="2"/>
      <c r="AT15" s="2"/>
      <c r="AU15" s="2"/>
      <c r="AV15" s="2"/>
      <c r="AW15" s="2"/>
      <c r="AX15" s="2"/>
      <c r="AY15" s="2"/>
      <c r="AZ15" s="2"/>
      <c r="BA15" s="2"/>
      <c r="BB15" s="2"/>
      <c r="BC15" s="193" t="s">
        <v>194</v>
      </c>
    </row>
    <row r="16" spans="1:55" ht="12" customHeight="1" x14ac:dyDescent="0.15">
      <c r="A16" s="26"/>
      <c r="B16" s="498">
        <v>5</v>
      </c>
      <c r="C16" s="500" t="str">
        <f>IF(D17="","",COUNTA($K$8:K16))</f>
        <v/>
      </c>
      <c r="D16" s="178"/>
      <c r="E16" s="177"/>
      <c r="F16" s="502"/>
      <c r="G16" s="504" t="s">
        <v>345</v>
      </c>
      <c r="H16" s="506"/>
      <c r="I16" s="504" t="s">
        <v>344</v>
      </c>
      <c r="J16" s="506"/>
      <c r="K16" s="508"/>
      <c r="L16" s="496"/>
      <c r="M16" s="497"/>
      <c r="N16" s="492"/>
      <c r="O16" s="45"/>
      <c r="P16" s="46"/>
      <c r="Q16" s="62"/>
      <c r="R16" s="48"/>
      <c r="S16" s="49"/>
      <c r="T16" s="62"/>
      <c r="U16" s="50"/>
      <c r="V16" s="163" t="str">
        <f t="shared" si="0"/>
        <v/>
      </c>
      <c r="W16" s="12"/>
      <c r="X16" s="417" t="str">
        <f>C16</f>
        <v/>
      </c>
      <c r="Y16" s="418">
        <f>D17</f>
        <v>0</v>
      </c>
      <c r="Z16" s="418">
        <f>D16</f>
        <v>0</v>
      </c>
      <c r="AA16" s="419">
        <f t="shared" si="1"/>
        <v>0</v>
      </c>
      <c r="AB16" s="418" t="str">
        <f t="shared" si="4"/>
        <v/>
      </c>
      <c r="AC16" s="418" t="str">
        <f t="shared" si="5"/>
        <v/>
      </c>
      <c r="AD16" s="410" t="str">
        <f t="shared" si="6"/>
        <v/>
      </c>
      <c r="AE16" s="392" t="str">
        <f t="shared" si="7"/>
        <v/>
      </c>
      <c r="AF16" s="399">
        <f t="shared" si="2"/>
        <v>0</v>
      </c>
      <c r="AG16" s="392">
        <f t="shared" si="3"/>
        <v>0</v>
      </c>
      <c r="AH16" s="392">
        <f>COUNTA(L16:M17)</f>
        <v>0</v>
      </c>
      <c r="AI16" s="420" t="s">
        <v>46</v>
      </c>
      <c r="AJ16" s="398">
        <v>3</v>
      </c>
      <c r="AK16" s="398"/>
      <c r="AL16" s="397" t="s">
        <v>44</v>
      </c>
      <c r="AM16" s="395" t="s">
        <v>39</v>
      </c>
      <c r="AN16" s="392"/>
      <c r="AO16" s="392">
        <f t="shared" si="8"/>
        <v>0</v>
      </c>
      <c r="AP16" s="403"/>
      <c r="AQ16" s="2"/>
      <c r="AR16" s="2"/>
      <c r="AS16" s="2"/>
      <c r="AT16" s="2"/>
      <c r="AU16" s="2"/>
      <c r="AV16" s="2"/>
      <c r="AW16" s="2"/>
      <c r="AX16" s="2"/>
      <c r="AY16" s="2"/>
      <c r="AZ16" s="2"/>
      <c r="BA16" s="2"/>
      <c r="BB16" s="2"/>
      <c r="BC16" s="193" t="s">
        <v>195</v>
      </c>
    </row>
    <row r="17" spans="1:54" ht="12" customHeight="1" x14ac:dyDescent="0.2">
      <c r="A17" s="26"/>
      <c r="B17" s="499"/>
      <c r="C17" s="501"/>
      <c r="D17" s="179"/>
      <c r="E17" s="185"/>
      <c r="F17" s="503"/>
      <c r="G17" s="505"/>
      <c r="H17" s="507"/>
      <c r="I17" s="505"/>
      <c r="J17" s="507"/>
      <c r="K17" s="509"/>
      <c r="L17" s="494"/>
      <c r="M17" s="495"/>
      <c r="N17" s="493"/>
      <c r="O17" s="52"/>
      <c r="P17" s="53"/>
      <c r="Q17" s="54"/>
      <c r="R17" s="55"/>
      <c r="S17" s="56"/>
      <c r="T17" s="54"/>
      <c r="U17" s="51"/>
      <c r="V17" s="164" t="str">
        <f t="shared" si="0"/>
        <v/>
      </c>
      <c r="W17" s="12"/>
      <c r="X17" s="417" t="str">
        <f>C16</f>
        <v/>
      </c>
      <c r="Y17" s="418">
        <f>D17</f>
        <v>0</v>
      </c>
      <c r="Z17" s="418">
        <f>D16</f>
        <v>0</v>
      </c>
      <c r="AA17" s="419">
        <f>K16</f>
        <v>0</v>
      </c>
      <c r="AB17" s="418" t="str">
        <f t="shared" si="4"/>
        <v/>
      </c>
      <c r="AC17" s="418" t="str">
        <f t="shared" si="5"/>
        <v/>
      </c>
      <c r="AD17" s="410" t="str">
        <f t="shared" si="6"/>
        <v/>
      </c>
      <c r="AE17" s="392" t="str">
        <f t="shared" si="7"/>
        <v/>
      </c>
      <c r="AF17" s="399">
        <f t="shared" si="2"/>
        <v>0</v>
      </c>
      <c r="AG17" s="392">
        <f t="shared" si="3"/>
        <v>0</v>
      </c>
      <c r="AH17" s="392"/>
      <c r="AI17" s="420" t="s">
        <v>47</v>
      </c>
      <c r="AJ17" s="398"/>
      <c r="AK17" s="398"/>
      <c r="AL17" s="397" t="s">
        <v>48</v>
      </c>
      <c r="AM17" s="395" t="s">
        <v>49</v>
      </c>
      <c r="AN17" s="392"/>
      <c r="AO17" s="392">
        <f t="shared" si="8"/>
        <v>0</v>
      </c>
      <c r="AP17" s="403"/>
      <c r="AQ17" s="2"/>
      <c r="AR17" s="2"/>
      <c r="AS17" s="2"/>
      <c r="AT17" s="2"/>
      <c r="AU17" s="2"/>
      <c r="AV17" s="2"/>
      <c r="AW17" s="2"/>
      <c r="AX17" s="2"/>
      <c r="AY17" s="2"/>
      <c r="AZ17" s="2"/>
      <c r="BA17" s="2"/>
      <c r="BB17" s="2"/>
    </row>
    <row r="18" spans="1:54" ht="12" customHeight="1" x14ac:dyDescent="0.15">
      <c r="A18" s="26"/>
      <c r="B18" s="498">
        <v>6</v>
      </c>
      <c r="C18" s="500" t="str">
        <f>IF(D19="","",COUNTA($K$8:K18))</f>
        <v/>
      </c>
      <c r="D18" s="180"/>
      <c r="E18" s="183"/>
      <c r="F18" s="502"/>
      <c r="G18" s="504" t="s">
        <v>344</v>
      </c>
      <c r="H18" s="506"/>
      <c r="I18" s="504" t="s">
        <v>344</v>
      </c>
      <c r="J18" s="506"/>
      <c r="K18" s="508"/>
      <c r="L18" s="496"/>
      <c r="M18" s="497"/>
      <c r="N18" s="492"/>
      <c r="O18" s="45"/>
      <c r="P18" s="46"/>
      <c r="Q18" s="62"/>
      <c r="R18" s="48"/>
      <c r="S18" s="49"/>
      <c r="T18" s="62"/>
      <c r="U18" s="50"/>
      <c r="V18" s="163" t="str">
        <f t="shared" si="0"/>
        <v/>
      </c>
      <c r="W18" s="12"/>
      <c r="X18" s="417" t="str">
        <f>C18</f>
        <v/>
      </c>
      <c r="Y18" s="418">
        <f>D19</f>
        <v>0</v>
      </c>
      <c r="Z18" s="418">
        <f>D18</f>
        <v>0</v>
      </c>
      <c r="AA18" s="419">
        <f t="shared" si="1"/>
        <v>0</v>
      </c>
      <c r="AB18" s="418" t="str">
        <f t="shared" si="4"/>
        <v/>
      </c>
      <c r="AC18" s="418" t="str">
        <f t="shared" si="5"/>
        <v/>
      </c>
      <c r="AD18" s="410" t="str">
        <f t="shared" si="6"/>
        <v/>
      </c>
      <c r="AE18" s="392" t="str">
        <f t="shared" si="7"/>
        <v/>
      </c>
      <c r="AF18" s="399">
        <f t="shared" si="2"/>
        <v>0</v>
      </c>
      <c r="AG18" s="392">
        <f t="shared" si="3"/>
        <v>0</v>
      </c>
      <c r="AH18" s="392">
        <f>COUNTA(L18:M19)</f>
        <v>0</v>
      </c>
      <c r="AI18" s="420" t="s">
        <v>50</v>
      </c>
      <c r="AJ18" s="398"/>
      <c r="AK18" s="398"/>
      <c r="AL18" s="397" t="s">
        <v>26</v>
      </c>
      <c r="AM18" s="395"/>
      <c r="AN18" s="392"/>
      <c r="AO18" s="392">
        <f t="shared" si="8"/>
        <v>0</v>
      </c>
      <c r="AP18" s="403"/>
      <c r="AQ18" s="2"/>
      <c r="AR18" s="2"/>
      <c r="AS18" s="2"/>
      <c r="AT18" s="2"/>
      <c r="AU18" s="2"/>
      <c r="AV18" s="2"/>
      <c r="AW18" s="2"/>
      <c r="AX18" s="2"/>
      <c r="AY18" s="2"/>
      <c r="AZ18" s="2"/>
      <c r="BA18" s="2"/>
      <c r="BB18" s="2"/>
    </row>
    <row r="19" spans="1:54" ht="12" customHeight="1" x14ac:dyDescent="0.2">
      <c r="A19" s="26"/>
      <c r="B19" s="499"/>
      <c r="C19" s="501"/>
      <c r="D19" s="181"/>
      <c r="E19" s="184"/>
      <c r="F19" s="503"/>
      <c r="G19" s="505"/>
      <c r="H19" s="507"/>
      <c r="I19" s="505"/>
      <c r="J19" s="507"/>
      <c r="K19" s="509"/>
      <c r="L19" s="494"/>
      <c r="M19" s="495"/>
      <c r="N19" s="493"/>
      <c r="O19" s="52"/>
      <c r="P19" s="53"/>
      <c r="Q19" s="54"/>
      <c r="R19" s="55"/>
      <c r="S19" s="56"/>
      <c r="T19" s="54"/>
      <c r="U19" s="51"/>
      <c r="V19" s="164" t="str">
        <f t="shared" si="0"/>
        <v/>
      </c>
      <c r="W19" s="12"/>
      <c r="X19" s="417" t="str">
        <f>C18</f>
        <v/>
      </c>
      <c r="Y19" s="418">
        <f>D19</f>
        <v>0</v>
      </c>
      <c r="Z19" s="418">
        <f>D18</f>
        <v>0</v>
      </c>
      <c r="AA19" s="419">
        <f>K18</f>
        <v>0</v>
      </c>
      <c r="AB19" s="418" t="str">
        <f t="shared" si="4"/>
        <v/>
      </c>
      <c r="AC19" s="418" t="str">
        <f t="shared" si="5"/>
        <v/>
      </c>
      <c r="AD19" s="410" t="str">
        <f t="shared" si="6"/>
        <v/>
      </c>
      <c r="AE19" s="392" t="str">
        <f t="shared" si="7"/>
        <v/>
      </c>
      <c r="AF19" s="399">
        <f t="shared" si="2"/>
        <v>0</v>
      </c>
      <c r="AG19" s="392">
        <f t="shared" si="3"/>
        <v>0</v>
      </c>
      <c r="AH19" s="392"/>
      <c r="AI19" s="420" t="s">
        <v>11</v>
      </c>
      <c r="AJ19" s="398"/>
      <c r="AK19" s="398"/>
      <c r="AL19" s="397" t="s">
        <v>39</v>
      </c>
      <c r="AM19" s="395"/>
      <c r="AN19" s="392"/>
      <c r="AO19" s="392">
        <f t="shared" si="8"/>
        <v>0</v>
      </c>
      <c r="AP19" s="403"/>
      <c r="AQ19" s="2"/>
      <c r="AR19" s="2"/>
      <c r="AS19" s="2"/>
      <c r="AT19" s="2"/>
      <c r="AU19" s="2"/>
      <c r="AV19" s="2"/>
      <c r="AW19" s="2"/>
      <c r="AX19" s="2"/>
      <c r="AY19" s="2"/>
      <c r="AZ19" s="2"/>
      <c r="BA19" s="2"/>
      <c r="BB19" s="2"/>
    </row>
    <row r="20" spans="1:54" ht="12" customHeight="1" x14ac:dyDescent="0.15">
      <c r="A20" s="26"/>
      <c r="B20" s="498">
        <v>7</v>
      </c>
      <c r="C20" s="500" t="str">
        <f>IF(D21="","",COUNTA($K$8:K20))</f>
        <v/>
      </c>
      <c r="D20" s="178"/>
      <c r="E20" s="177"/>
      <c r="F20" s="502"/>
      <c r="G20" s="504" t="s">
        <v>345</v>
      </c>
      <c r="H20" s="506"/>
      <c r="I20" s="504" t="s">
        <v>344</v>
      </c>
      <c r="J20" s="506"/>
      <c r="K20" s="508"/>
      <c r="L20" s="496"/>
      <c r="M20" s="497"/>
      <c r="N20" s="492"/>
      <c r="O20" s="45"/>
      <c r="P20" s="46"/>
      <c r="Q20" s="62"/>
      <c r="R20" s="48"/>
      <c r="S20" s="49"/>
      <c r="T20" s="62"/>
      <c r="U20" s="50"/>
      <c r="V20" s="163" t="str">
        <f t="shared" si="0"/>
        <v/>
      </c>
      <c r="W20" s="12"/>
      <c r="X20" s="417" t="str">
        <f>C20</f>
        <v/>
      </c>
      <c r="Y20" s="418">
        <f>D21</f>
        <v>0</v>
      </c>
      <c r="Z20" s="418">
        <f>D20</f>
        <v>0</v>
      </c>
      <c r="AA20" s="419">
        <f t="shared" si="1"/>
        <v>0</v>
      </c>
      <c r="AB20" s="418" t="str">
        <f t="shared" si="4"/>
        <v/>
      </c>
      <c r="AC20" s="418" t="str">
        <f t="shared" si="5"/>
        <v/>
      </c>
      <c r="AD20" s="410" t="str">
        <f t="shared" si="6"/>
        <v/>
      </c>
      <c r="AE20" s="392" t="str">
        <f t="shared" si="7"/>
        <v/>
      </c>
      <c r="AF20" s="399">
        <f t="shared" si="2"/>
        <v>0</v>
      </c>
      <c r="AG20" s="392">
        <f t="shared" si="3"/>
        <v>0</v>
      </c>
      <c r="AH20" s="392">
        <f>COUNTA(L20:M21)</f>
        <v>0</v>
      </c>
      <c r="AI20" s="420" t="s">
        <v>51</v>
      </c>
      <c r="AJ20" s="398"/>
      <c r="AK20" s="398"/>
      <c r="AL20" s="397" t="s">
        <v>52</v>
      </c>
      <c r="AM20" s="396"/>
      <c r="AN20" s="392"/>
      <c r="AO20" s="392">
        <f t="shared" si="8"/>
        <v>0</v>
      </c>
      <c r="AP20" s="403"/>
      <c r="AQ20" s="2"/>
      <c r="AR20" s="2"/>
      <c r="AS20" s="2"/>
      <c r="AT20" s="2"/>
      <c r="AU20" s="2"/>
      <c r="AV20" s="2"/>
      <c r="AW20" s="2"/>
      <c r="AX20" s="2"/>
      <c r="AY20" s="2"/>
      <c r="AZ20" s="2"/>
      <c r="BA20" s="2"/>
      <c r="BB20" s="2"/>
    </row>
    <row r="21" spans="1:54" ht="12" customHeight="1" x14ac:dyDescent="0.2">
      <c r="A21" s="26"/>
      <c r="B21" s="499"/>
      <c r="C21" s="501"/>
      <c r="D21" s="179"/>
      <c r="E21" s="185"/>
      <c r="F21" s="503"/>
      <c r="G21" s="505"/>
      <c r="H21" s="507"/>
      <c r="I21" s="505"/>
      <c r="J21" s="507"/>
      <c r="K21" s="509"/>
      <c r="L21" s="494"/>
      <c r="M21" s="495"/>
      <c r="N21" s="493"/>
      <c r="O21" s="52"/>
      <c r="P21" s="53"/>
      <c r="Q21" s="54"/>
      <c r="R21" s="55"/>
      <c r="S21" s="56"/>
      <c r="T21" s="54"/>
      <c r="U21" s="51"/>
      <c r="V21" s="164" t="str">
        <f t="shared" si="0"/>
        <v/>
      </c>
      <c r="W21" s="12"/>
      <c r="X21" s="417" t="str">
        <f>C20</f>
        <v/>
      </c>
      <c r="Y21" s="418">
        <f>D21</f>
        <v>0</v>
      </c>
      <c r="Z21" s="418">
        <f>D20</f>
        <v>0</v>
      </c>
      <c r="AA21" s="419">
        <f>K20</f>
        <v>0</v>
      </c>
      <c r="AB21" s="418" t="str">
        <f t="shared" si="4"/>
        <v/>
      </c>
      <c r="AC21" s="418" t="str">
        <f t="shared" si="5"/>
        <v/>
      </c>
      <c r="AD21" s="410" t="str">
        <f t="shared" si="6"/>
        <v/>
      </c>
      <c r="AE21" s="392" t="str">
        <f t="shared" si="7"/>
        <v/>
      </c>
      <c r="AF21" s="399">
        <f t="shared" si="2"/>
        <v>0</v>
      </c>
      <c r="AG21" s="392">
        <f t="shared" si="3"/>
        <v>0</v>
      </c>
      <c r="AH21" s="392"/>
      <c r="AI21" s="420" t="s">
        <v>53</v>
      </c>
      <c r="AJ21" s="398"/>
      <c r="AK21" s="398"/>
      <c r="AL21" s="397"/>
      <c r="AM21" s="396"/>
      <c r="AN21" s="392"/>
      <c r="AO21" s="392"/>
      <c r="AP21" s="403"/>
      <c r="AQ21" s="2"/>
      <c r="AR21" s="2"/>
      <c r="AS21" s="2"/>
      <c r="AT21" s="2"/>
      <c r="AU21" s="2"/>
      <c r="AV21" s="2"/>
      <c r="AW21" s="2"/>
      <c r="AX21" s="2"/>
      <c r="AY21" s="2"/>
      <c r="AZ21" s="2"/>
      <c r="BA21" s="2"/>
      <c r="BB21" s="2"/>
    </row>
    <row r="22" spans="1:54" ht="12" customHeight="1" x14ac:dyDescent="0.15">
      <c r="A22" s="26"/>
      <c r="B22" s="498">
        <v>8</v>
      </c>
      <c r="C22" s="500" t="str">
        <f>IF(D23="","",COUNTA($K$8:K22))</f>
        <v/>
      </c>
      <c r="D22" s="180"/>
      <c r="E22" s="183"/>
      <c r="F22" s="502"/>
      <c r="G22" s="504" t="s">
        <v>342</v>
      </c>
      <c r="H22" s="506"/>
      <c r="I22" s="504" t="s">
        <v>346</v>
      </c>
      <c r="J22" s="506"/>
      <c r="K22" s="508"/>
      <c r="L22" s="496"/>
      <c r="M22" s="497"/>
      <c r="N22" s="492"/>
      <c r="O22" s="45"/>
      <c r="P22" s="46"/>
      <c r="Q22" s="62"/>
      <c r="R22" s="48"/>
      <c r="S22" s="49"/>
      <c r="T22" s="62"/>
      <c r="U22" s="50"/>
      <c r="V22" s="163" t="str">
        <f t="shared" si="0"/>
        <v/>
      </c>
      <c r="W22" s="12"/>
      <c r="X22" s="417" t="str">
        <f>C22</f>
        <v/>
      </c>
      <c r="Y22" s="418">
        <f>D23</f>
        <v>0</v>
      </c>
      <c r="Z22" s="418">
        <f>D22</f>
        <v>0</v>
      </c>
      <c r="AA22" s="419">
        <f t="shared" si="1"/>
        <v>0</v>
      </c>
      <c r="AB22" s="418" t="str">
        <f t="shared" si="4"/>
        <v/>
      </c>
      <c r="AC22" s="418" t="str">
        <f t="shared" si="5"/>
        <v/>
      </c>
      <c r="AD22" s="410" t="str">
        <f t="shared" si="6"/>
        <v/>
      </c>
      <c r="AE22" s="392" t="str">
        <f t="shared" si="7"/>
        <v/>
      </c>
      <c r="AF22" s="399">
        <f t="shared" si="2"/>
        <v>0</v>
      </c>
      <c r="AG22" s="392">
        <f t="shared" si="3"/>
        <v>0</v>
      </c>
      <c r="AH22" s="392">
        <f>COUNTA(L22:M23)</f>
        <v>0</v>
      </c>
      <c r="AI22" s="420" t="s">
        <v>54</v>
      </c>
      <c r="AJ22" s="398"/>
      <c r="AK22" s="398"/>
      <c r="AL22" s="397"/>
      <c r="AM22" s="396"/>
      <c r="AN22" s="392"/>
      <c r="AO22" s="392"/>
      <c r="AP22" s="403"/>
      <c r="AQ22" s="2"/>
      <c r="AR22" s="2"/>
      <c r="AS22" s="2"/>
      <c r="AT22" s="2"/>
      <c r="AU22" s="2"/>
      <c r="AV22" s="2"/>
      <c r="AW22" s="2"/>
      <c r="AX22" s="2"/>
      <c r="AY22" s="2"/>
      <c r="AZ22" s="2"/>
      <c r="BA22" s="2"/>
      <c r="BB22" s="2"/>
    </row>
    <row r="23" spans="1:54" ht="12" customHeight="1" x14ac:dyDescent="0.2">
      <c r="A23" s="26"/>
      <c r="B23" s="499"/>
      <c r="C23" s="501"/>
      <c r="D23" s="181"/>
      <c r="E23" s="184"/>
      <c r="F23" s="503"/>
      <c r="G23" s="505"/>
      <c r="H23" s="507"/>
      <c r="I23" s="505"/>
      <c r="J23" s="507"/>
      <c r="K23" s="509"/>
      <c r="L23" s="494"/>
      <c r="M23" s="495"/>
      <c r="N23" s="493"/>
      <c r="O23" s="52"/>
      <c r="P23" s="53"/>
      <c r="Q23" s="54"/>
      <c r="R23" s="55"/>
      <c r="S23" s="56"/>
      <c r="T23" s="54"/>
      <c r="U23" s="51"/>
      <c r="V23" s="164" t="str">
        <f t="shared" si="0"/>
        <v/>
      </c>
      <c r="W23" s="12"/>
      <c r="X23" s="417" t="str">
        <f>C22</f>
        <v/>
      </c>
      <c r="Y23" s="418">
        <f>D23</f>
        <v>0</v>
      </c>
      <c r="Z23" s="418">
        <f>D22</f>
        <v>0</v>
      </c>
      <c r="AA23" s="419">
        <f>K22</f>
        <v>0</v>
      </c>
      <c r="AB23" s="418" t="str">
        <f t="shared" si="4"/>
        <v/>
      </c>
      <c r="AC23" s="418" t="str">
        <f t="shared" si="5"/>
        <v/>
      </c>
      <c r="AD23" s="410" t="str">
        <f t="shared" si="6"/>
        <v/>
      </c>
      <c r="AE23" s="392" t="str">
        <f t="shared" si="7"/>
        <v/>
      </c>
      <c r="AF23" s="399">
        <f t="shared" si="2"/>
        <v>0</v>
      </c>
      <c r="AG23" s="392">
        <f t="shared" si="3"/>
        <v>0</v>
      </c>
      <c r="AH23" s="392"/>
      <c r="AI23" s="420" t="s">
        <v>55</v>
      </c>
      <c r="AJ23" s="398"/>
      <c r="AK23" s="398"/>
      <c r="AL23" s="397"/>
      <c r="AM23" s="396"/>
      <c r="AN23" s="392"/>
      <c r="AO23" s="392"/>
      <c r="AP23" s="403"/>
      <c r="AQ23" s="2"/>
      <c r="AR23" s="2"/>
      <c r="AS23" s="2"/>
      <c r="AT23" s="2"/>
      <c r="AU23" s="2"/>
      <c r="AV23" s="2"/>
      <c r="AW23" s="2"/>
      <c r="AX23" s="2"/>
      <c r="AY23" s="2"/>
      <c r="AZ23" s="2"/>
      <c r="BA23" s="2"/>
      <c r="BB23" s="2"/>
    </row>
    <row r="24" spans="1:54" ht="12" customHeight="1" x14ac:dyDescent="0.15">
      <c r="A24" s="26"/>
      <c r="B24" s="498">
        <v>9</v>
      </c>
      <c r="C24" s="500" t="str">
        <f>IF(D25="","",COUNTA($K$8:K24))</f>
        <v/>
      </c>
      <c r="D24" s="178"/>
      <c r="E24" s="177"/>
      <c r="F24" s="502"/>
      <c r="G24" s="504" t="s">
        <v>95</v>
      </c>
      <c r="H24" s="506"/>
      <c r="I24" s="504" t="s">
        <v>81</v>
      </c>
      <c r="J24" s="506"/>
      <c r="K24" s="508"/>
      <c r="L24" s="496"/>
      <c r="M24" s="497"/>
      <c r="N24" s="492"/>
      <c r="O24" s="45"/>
      <c r="P24" s="46"/>
      <c r="Q24" s="62"/>
      <c r="R24" s="48"/>
      <c r="S24" s="49"/>
      <c r="T24" s="62"/>
      <c r="U24" s="50"/>
      <c r="V24" s="163" t="str">
        <f t="shared" ref="V24:V37" si="9">IF(L24="","",IF(P24="",S24,IF(S24="",P24,IF(AE24="T",AF24,AG24))))</f>
        <v/>
      </c>
      <c r="W24" s="12"/>
      <c r="X24" s="417" t="str">
        <f>C24</f>
        <v/>
      </c>
      <c r="Y24" s="418">
        <f>D25</f>
        <v>0</v>
      </c>
      <c r="Z24" s="418">
        <f>D24</f>
        <v>0</v>
      </c>
      <c r="AA24" s="419">
        <f t="shared" si="1"/>
        <v>0</v>
      </c>
      <c r="AB24" s="418" t="str">
        <f t="shared" si="4"/>
        <v/>
      </c>
      <c r="AC24" s="418" t="str">
        <f t="shared" si="5"/>
        <v/>
      </c>
      <c r="AD24" s="410" t="str">
        <f t="shared" si="6"/>
        <v/>
      </c>
      <c r="AE24" s="392" t="str">
        <f t="shared" si="7"/>
        <v/>
      </c>
      <c r="AF24" s="399">
        <f t="shared" si="2"/>
        <v>0</v>
      </c>
      <c r="AG24" s="392">
        <f t="shared" si="3"/>
        <v>0</v>
      </c>
      <c r="AH24" s="392">
        <f>COUNTA(L24:M25)</f>
        <v>0</v>
      </c>
      <c r="AI24" s="420" t="s">
        <v>7</v>
      </c>
      <c r="AJ24" s="398"/>
      <c r="AK24" s="398"/>
      <c r="AL24" s="397"/>
      <c r="AM24" s="398"/>
      <c r="AN24" s="392"/>
      <c r="AO24" s="392"/>
      <c r="AP24" s="403"/>
      <c r="AQ24" s="2"/>
      <c r="AR24" s="2"/>
      <c r="AS24" s="2"/>
      <c r="AT24" s="2"/>
      <c r="AU24" s="2"/>
      <c r="AV24" s="2"/>
      <c r="AW24" s="2"/>
      <c r="AX24" s="2"/>
      <c r="AY24" s="2"/>
      <c r="AZ24" s="2"/>
      <c r="BA24" s="2"/>
      <c r="BB24" s="2"/>
    </row>
    <row r="25" spans="1:54" ht="12" customHeight="1" x14ac:dyDescent="0.2">
      <c r="A25" s="26"/>
      <c r="B25" s="499"/>
      <c r="C25" s="501"/>
      <c r="D25" s="179"/>
      <c r="E25" s="185"/>
      <c r="F25" s="503"/>
      <c r="G25" s="505"/>
      <c r="H25" s="507"/>
      <c r="I25" s="505"/>
      <c r="J25" s="507"/>
      <c r="K25" s="509"/>
      <c r="L25" s="494"/>
      <c r="M25" s="495"/>
      <c r="N25" s="493"/>
      <c r="O25" s="52"/>
      <c r="P25" s="53"/>
      <c r="Q25" s="54"/>
      <c r="R25" s="55"/>
      <c r="S25" s="56"/>
      <c r="T25" s="54"/>
      <c r="U25" s="51"/>
      <c r="V25" s="164" t="str">
        <f t="shared" si="9"/>
        <v/>
      </c>
      <c r="W25" s="12"/>
      <c r="X25" s="417" t="str">
        <f>C24</f>
        <v/>
      </c>
      <c r="Y25" s="418">
        <f>D25</f>
        <v>0</v>
      </c>
      <c r="Z25" s="418">
        <f>D24</f>
        <v>0</v>
      </c>
      <c r="AA25" s="419">
        <f>K24</f>
        <v>0</v>
      </c>
      <c r="AB25" s="418" t="str">
        <f t="shared" si="4"/>
        <v/>
      </c>
      <c r="AC25" s="418" t="str">
        <f t="shared" si="5"/>
        <v/>
      </c>
      <c r="AD25" s="410" t="str">
        <f t="shared" si="6"/>
        <v/>
      </c>
      <c r="AE25" s="392" t="str">
        <f t="shared" si="7"/>
        <v/>
      </c>
      <c r="AF25" s="399">
        <f t="shared" si="2"/>
        <v>0</v>
      </c>
      <c r="AG25" s="392">
        <f t="shared" si="3"/>
        <v>0</v>
      </c>
      <c r="AH25" s="392"/>
      <c r="AI25" s="420" t="s">
        <v>57</v>
      </c>
      <c r="AJ25" s="398"/>
      <c r="AK25" s="398"/>
      <c r="AL25" s="397"/>
      <c r="AM25" s="398"/>
      <c r="AN25" s="392"/>
      <c r="AO25" s="392"/>
      <c r="AP25" s="403"/>
      <c r="AQ25" s="2"/>
      <c r="AR25" s="2"/>
      <c r="AS25" s="2"/>
      <c r="AT25" s="2"/>
      <c r="AU25" s="2"/>
      <c r="AV25" s="2"/>
      <c r="AW25" s="2"/>
      <c r="AX25" s="2"/>
      <c r="AY25" s="2"/>
      <c r="AZ25" s="2"/>
      <c r="BA25" s="2"/>
      <c r="BB25" s="2"/>
    </row>
    <row r="26" spans="1:54" ht="12" customHeight="1" x14ac:dyDescent="0.15">
      <c r="A26" s="26"/>
      <c r="B26" s="498">
        <v>10</v>
      </c>
      <c r="C26" s="500" t="str">
        <f>IF(D27="","",COUNTA($K$8:K26))</f>
        <v/>
      </c>
      <c r="D26" s="180"/>
      <c r="E26" s="183"/>
      <c r="F26" s="502"/>
      <c r="G26" s="504" t="s">
        <v>95</v>
      </c>
      <c r="H26" s="506"/>
      <c r="I26" s="504" t="s">
        <v>81</v>
      </c>
      <c r="J26" s="506"/>
      <c r="K26" s="508"/>
      <c r="L26" s="496"/>
      <c r="M26" s="497"/>
      <c r="N26" s="492"/>
      <c r="O26" s="45"/>
      <c r="P26" s="46"/>
      <c r="Q26" s="62"/>
      <c r="R26" s="48"/>
      <c r="S26" s="49"/>
      <c r="T26" s="62"/>
      <c r="U26" s="50"/>
      <c r="V26" s="163" t="str">
        <f t="shared" si="9"/>
        <v/>
      </c>
      <c r="W26" s="12"/>
      <c r="X26" s="417" t="str">
        <f>C26</f>
        <v/>
      </c>
      <c r="Y26" s="418">
        <f>D27</f>
        <v>0</v>
      </c>
      <c r="Z26" s="418">
        <f>D26</f>
        <v>0</v>
      </c>
      <c r="AA26" s="419">
        <f t="shared" si="1"/>
        <v>0</v>
      </c>
      <c r="AB26" s="418" t="str">
        <f t="shared" si="4"/>
        <v/>
      </c>
      <c r="AC26" s="418" t="str">
        <f t="shared" si="5"/>
        <v/>
      </c>
      <c r="AD26" s="410" t="str">
        <f t="shared" si="6"/>
        <v/>
      </c>
      <c r="AE26" s="392" t="str">
        <f t="shared" si="7"/>
        <v/>
      </c>
      <c r="AF26" s="399">
        <f t="shared" si="2"/>
        <v>0</v>
      </c>
      <c r="AG26" s="392">
        <f t="shared" si="3"/>
        <v>0</v>
      </c>
      <c r="AH26" s="392">
        <f>COUNTA(L26:M27)</f>
        <v>0</v>
      </c>
      <c r="AI26" s="420" t="s">
        <v>277</v>
      </c>
      <c r="AJ26" s="398"/>
      <c r="AK26" s="398"/>
      <c r="AL26" s="398"/>
      <c r="AM26" s="398"/>
      <c r="AN26" s="392"/>
      <c r="AO26" s="392"/>
      <c r="AP26" s="403"/>
      <c r="AQ26" s="2"/>
      <c r="AR26" s="2"/>
      <c r="AS26" s="2"/>
      <c r="AT26" s="2"/>
      <c r="AU26" s="2"/>
      <c r="AV26" s="2"/>
      <c r="AW26" s="2"/>
      <c r="AX26" s="2"/>
      <c r="AY26" s="2"/>
      <c r="AZ26" s="2"/>
      <c r="BA26" s="2"/>
      <c r="BB26" s="2"/>
    </row>
    <row r="27" spans="1:54" ht="12" customHeight="1" x14ac:dyDescent="0.2">
      <c r="A27" s="26"/>
      <c r="B27" s="499"/>
      <c r="C27" s="501"/>
      <c r="D27" s="181"/>
      <c r="E27" s="184"/>
      <c r="F27" s="503"/>
      <c r="G27" s="505"/>
      <c r="H27" s="507"/>
      <c r="I27" s="505"/>
      <c r="J27" s="507"/>
      <c r="K27" s="509"/>
      <c r="L27" s="494"/>
      <c r="M27" s="495"/>
      <c r="N27" s="493"/>
      <c r="O27" s="52"/>
      <c r="P27" s="53"/>
      <c r="Q27" s="54"/>
      <c r="R27" s="55"/>
      <c r="S27" s="56"/>
      <c r="T27" s="54"/>
      <c r="U27" s="51"/>
      <c r="V27" s="164" t="str">
        <f t="shared" si="9"/>
        <v/>
      </c>
      <c r="W27" s="12"/>
      <c r="X27" s="417" t="str">
        <f>C26</f>
        <v/>
      </c>
      <c r="Y27" s="418">
        <f>D27</f>
        <v>0</v>
      </c>
      <c r="Z27" s="418">
        <f>D26</f>
        <v>0</v>
      </c>
      <c r="AA27" s="419">
        <f>K26</f>
        <v>0</v>
      </c>
      <c r="AB27" s="418" t="str">
        <f t="shared" si="4"/>
        <v/>
      </c>
      <c r="AC27" s="418" t="str">
        <f t="shared" si="5"/>
        <v/>
      </c>
      <c r="AD27" s="410" t="str">
        <f t="shared" si="6"/>
        <v/>
      </c>
      <c r="AE27" s="392" t="str">
        <f t="shared" si="7"/>
        <v/>
      </c>
      <c r="AF27" s="399">
        <f t="shared" si="2"/>
        <v>0</v>
      </c>
      <c r="AG27" s="392">
        <f t="shared" si="3"/>
        <v>0</v>
      </c>
      <c r="AH27" s="392"/>
      <c r="AI27" s="420" t="s">
        <v>278</v>
      </c>
      <c r="AJ27" s="398"/>
      <c r="AK27" s="398"/>
      <c r="AL27" s="398"/>
      <c r="AM27" s="398"/>
      <c r="AN27" s="392"/>
      <c r="AO27" s="392"/>
      <c r="AP27" s="403"/>
      <c r="AQ27" s="2"/>
      <c r="AR27" s="2"/>
      <c r="AS27" s="2"/>
      <c r="AT27" s="2"/>
      <c r="AU27" s="2"/>
      <c r="AV27" s="2"/>
      <c r="AW27" s="2"/>
      <c r="AX27" s="2"/>
      <c r="AY27" s="2"/>
      <c r="AZ27" s="2"/>
      <c r="BA27" s="2"/>
      <c r="BB27" s="2"/>
    </row>
    <row r="28" spans="1:54" ht="12" customHeight="1" x14ac:dyDescent="0.15">
      <c r="A28" s="26"/>
      <c r="B28" s="498">
        <v>11</v>
      </c>
      <c r="C28" s="500" t="str">
        <f>IF(D29="","",COUNTA($K$8:K28))</f>
        <v/>
      </c>
      <c r="D28" s="178"/>
      <c r="E28" s="177"/>
      <c r="F28" s="502"/>
      <c r="G28" s="504" t="s">
        <v>95</v>
      </c>
      <c r="H28" s="506"/>
      <c r="I28" s="504" t="s">
        <v>81</v>
      </c>
      <c r="J28" s="506"/>
      <c r="K28" s="508"/>
      <c r="L28" s="496"/>
      <c r="M28" s="497"/>
      <c r="N28" s="492"/>
      <c r="O28" s="45"/>
      <c r="P28" s="46"/>
      <c r="Q28" s="62"/>
      <c r="R28" s="48"/>
      <c r="S28" s="49"/>
      <c r="T28" s="62"/>
      <c r="U28" s="50"/>
      <c r="V28" s="163" t="str">
        <f t="shared" si="9"/>
        <v/>
      </c>
      <c r="W28" s="12"/>
      <c r="X28" s="417" t="str">
        <f>C28</f>
        <v/>
      </c>
      <c r="Y28" s="418">
        <f>D29</f>
        <v>0</v>
      </c>
      <c r="Z28" s="418">
        <f>D28</f>
        <v>0</v>
      </c>
      <c r="AA28" s="419">
        <f t="shared" si="1"/>
        <v>0</v>
      </c>
      <c r="AB28" s="418" t="str">
        <f>IF(D28="","",$K$2)</f>
        <v/>
      </c>
      <c r="AC28" s="418" t="str">
        <f t="shared" si="5"/>
        <v/>
      </c>
      <c r="AD28" s="410" t="str">
        <f t="shared" si="6"/>
        <v/>
      </c>
      <c r="AE28" s="392" t="str">
        <f t="shared" si="7"/>
        <v/>
      </c>
      <c r="AF28" s="399">
        <f t="shared" si="2"/>
        <v>0</v>
      </c>
      <c r="AG28" s="392">
        <f t="shared" si="3"/>
        <v>0</v>
      </c>
      <c r="AH28" s="392">
        <f>COUNTA(L28:M29)</f>
        <v>0</v>
      </c>
      <c r="AI28" s="420" t="s">
        <v>62</v>
      </c>
      <c r="AJ28" s="398"/>
      <c r="AK28" s="398"/>
      <c r="AL28" s="398"/>
      <c r="AM28" s="398"/>
      <c r="AN28" s="392"/>
      <c r="AO28" s="392"/>
      <c r="AP28" s="403"/>
      <c r="AQ28" s="2"/>
      <c r="AR28" s="2"/>
      <c r="AS28" s="2"/>
      <c r="AT28" s="2"/>
      <c r="AU28" s="2"/>
      <c r="AV28" s="2"/>
      <c r="AW28" s="2"/>
      <c r="AX28" s="2"/>
      <c r="AY28" s="2"/>
      <c r="AZ28" s="2"/>
      <c r="BA28" s="2"/>
      <c r="BB28" s="2"/>
    </row>
    <row r="29" spans="1:54" ht="12" customHeight="1" x14ac:dyDescent="0.2">
      <c r="A29" s="26"/>
      <c r="B29" s="499"/>
      <c r="C29" s="501"/>
      <c r="D29" s="179"/>
      <c r="E29" s="185"/>
      <c r="F29" s="503"/>
      <c r="G29" s="505"/>
      <c r="H29" s="507"/>
      <c r="I29" s="505"/>
      <c r="J29" s="507"/>
      <c r="K29" s="509"/>
      <c r="L29" s="494"/>
      <c r="M29" s="495"/>
      <c r="N29" s="493"/>
      <c r="O29" s="52"/>
      <c r="P29" s="53"/>
      <c r="Q29" s="54"/>
      <c r="R29" s="55"/>
      <c r="S29" s="56"/>
      <c r="T29" s="54"/>
      <c r="U29" s="51"/>
      <c r="V29" s="164" t="str">
        <f t="shared" si="9"/>
        <v/>
      </c>
      <c r="W29" s="11"/>
      <c r="X29" s="417" t="str">
        <f>C28</f>
        <v/>
      </c>
      <c r="Y29" s="418">
        <f>D29</f>
        <v>0</v>
      </c>
      <c r="Z29" s="418">
        <f>D28</f>
        <v>0</v>
      </c>
      <c r="AA29" s="419">
        <f>K28</f>
        <v>0</v>
      </c>
      <c r="AB29" s="418" t="str">
        <f t="shared" si="4"/>
        <v/>
      </c>
      <c r="AC29" s="418" t="str">
        <f t="shared" si="5"/>
        <v/>
      </c>
      <c r="AD29" s="410" t="str">
        <f t="shared" si="6"/>
        <v/>
      </c>
      <c r="AE29" s="392" t="str">
        <f t="shared" si="7"/>
        <v/>
      </c>
      <c r="AF29" s="399">
        <f t="shared" si="2"/>
        <v>0</v>
      </c>
      <c r="AG29" s="392">
        <f t="shared" si="3"/>
        <v>0</v>
      </c>
      <c r="AH29" s="392"/>
      <c r="AI29" s="420" t="s">
        <v>63</v>
      </c>
      <c r="AJ29" s="398"/>
      <c r="AK29" s="398"/>
      <c r="AL29" s="398"/>
      <c r="AM29" s="398"/>
      <c r="AN29" s="392"/>
      <c r="AO29" s="392"/>
      <c r="AP29" s="403"/>
      <c r="AQ29" s="2"/>
      <c r="AR29" s="2"/>
      <c r="AS29" s="2"/>
      <c r="AT29" s="2"/>
      <c r="AU29" s="2"/>
      <c r="AV29" s="2"/>
      <c r="AW29" s="2"/>
      <c r="AX29" s="2"/>
      <c r="AY29" s="2"/>
      <c r="AZ29" s="2"/>
      <c r="BA29" s="2"/>
      <c r="BB29" s="2"/>
    </row>
    <row r="30" spans="1:54" ht="12" customHeight="1" x14ac:dyDescent="0.15">
      <c r="A30" s="26"/>
      <c r="B30" s="498">
        <v>12</v>
      </c>
      <c r="C30" s="500" t="str">
        <f>IF(D31="","",COUNTA($K$8:K30))</f>
        <v/>
      </c>
      <c r="D30" s="180"/>
      <c r="E30" s="183"/>
      <c r="F30" s="502"/>
      <c r="G30" s="504" t="s">
        <v>95</v>
      </c>
      <c r="H30" s="506"/>
      <c r="I30" s="504" t="s">
        <v>81</v>
      </c>
      <c r="J30" s="506"/>
      <c r="K30" s="508"/>
      <c r="L30" s="496"/>
      <c r="M30" s="497"/>
      <c r="N30" s="492"/>
      <c r="O30" s="45"/>
      <c r="P30" s="46"/>
      <c r="Q30" s="62"/>
      <c r="R30" s="48"/>
      <c r="S30" s="49"/>
      <c r="T30" s="62"/>
      <c r="U30" s="50"/>
      <c r="V30" s="163" t="str">
        <f t="shared" si="9"/>
        <v/>
      </c>
      <c r="W30" s="15"/>
      <c r="X30" s="417" t="str">
        <f>C30</f>
        <v/>
      </c>
      <c r="Y30" s="418">
        <f>D31</f>
        <v>0</v>
      </c>
      <c r="Z30" s="418">
        <f>D30</f>
        <v>0</v>
      </c>
      <c r="AA30" s="419">
        <f t="shared" si="1"/>
        <v>0</v>
      </c>
      <c r="AB30" s="418" t="str">
        <f t="shared" si="4"/>
        <v/>
      </c>
      <c r="AC30" s="418" t="str">
        <f t="shared" si="5"/>
        <v/>
      </c>
      <c r="AD30" s="410" t="str">
        <f t="shared" si="6"/>
        <v/>
      </c>
      <c r="AE30" s="392" t="str">
        <f t="shared" si="7"/>
        <v/>
      </c>
      <c r="AF30" s="399">
        <f t="shared" si="2"/>
        <v>0</v>
      </c>
      <c r="AG30" s="392">
        <f t="shared" si="3"/>
        <v>0</v>
      </c>
      <c r="AH30" s="392">
        <f>COUNTA(L30:M31)</f>
        <v>0</v>
      </c>
      <c r="AI30" s="420" t="s">
        <v>64</v>
      </c>
      <c r="AJ30" s="398"/>
      <c r="AK30" s="398"/>
      <c r="AL30" s="398"/>
      <c r="AM30" s="398"/>
      <c r="AN30" s="392"/>
      <c r="AO30" s="392"/>
      <c r="AP30" s="403"/>
      <c r="AQ30" s="2"/>
      <c r="AR30" s="2"/>
      <c r="AS30" s="2"/>
      <c r="AT30" s="2"/>
      <c r="AU30" s="2"/>
      <c r="AV30" s="2"/>
      <c r="AW30" s="2"/>
      <c r="AX30" s="2"/>
      <c r="AY30" s="2"/>
      <c r="AZ30" s="2"/>
      <c r="BA30" s="2"/>
      <c r="BB30" s="2"/>
    </row>
    <row r="31" spans="1:54" ht="12" customHeight="1" x14ac:dyDescent="0.2">
      <c r="A31" s="26"/>
      <c r="B31" s="499"/>
      <c r="C31" s="501"/>
      <c r="D31" s="181"/>
      <c r="E31" s="184"/>
      <c r="F31" s="503"/>
      <c r="G31" s="505"/>
      <c r="H31" s="507"/>
      <c r="I31" s="505"/>
      <c r="J31" s="507"/>
      <c r="K31" s="509"/>
      <c r="L31" s="494"/>
      <c r="M31" s="495"/>
      <c r="N31" s="493"/>
      <c r="O31" s="52"/>
      <c r="P31" s="53"/>
      <c r="Q31" s="54"/>
      <c r="R31" s="55"/>
      <c r="S31" s="56"/>
      <c r="T31" s="54"/>
      <c r="U31" s="51"/>
      <c r="V31" s="164" t="str">
        <f t="shared" si="9"/>
        <v/>
      </c>
      <c r="W31" s="15"/>
      <c r="X31" s="417" t="str">
        <f>C30</f>
        <v/>
      </c>
      <c r="Y31" s="418">
        <f>D31</f>
        <v>0</v>
      </c>
      <c r="Z31" s="418">
        <f>D30</f>
        <v>0</v>
      </c>
      <c r="AA31" s="419">
        <f>K30</f>
        <v>0</v>
      </c>
      <c r="AB31" s="418" t="str">
        <f t="shared" si="4"/>
        <v/>
      </c>
      <c r="AC31" s="418" t="str">
        <f t="shared" si="5"/>
        <v/>
      </c>
      <c r="AD31" s="410" t="str">
        <f t="shared" si="6"/>
        <v/>
      </c>
      <c r="AE31" s="392" t="str">
        <f t="shared" si="7"/>
        <v/>
      </c>
      <c r="AF31" s="399">
        <f t="shared" si="2"/>
        <v>0</v>
      </c>
      <c r="AG31" s="392">
        <f t="shared" si="3"/>
        <v>0</v>
      </c>
      <c r="AH31" s="392"/>
      <c r="AI31" s="420" t="s">
        <v>65</v>
      </c>
      <c r="AJ31" s="398"/>
      <c r="AK31" s="398"/>
      <c r="AL31" s="398"/>
      <c r="AM31" s="398"/>
      <c r="AN31" s="392"/>
      <c r="AO31" s="392"/>
      <c r="AP31" s="403"/>
      <c r="AQ31" s="2"/>
      <c r="AR31" s="2"/>
      <c r="AS31" s="2"/>
      <c r="AT31" s="2"/>
      <c r="AU31" s="2"/>
      <c r="AV31" s="2"/>
      <c r="AW31" s="2"/>
      <c r="AX31" s="2"/>
      <c r="AY31" s="2"/>
      <c r="AZ31" s="2"/>
      <c r="BA31" s="2"/>
      <c r="BB31" s="2"/>
    </row>
    <row r="32" spans="1:54" ht="12" customHeight="1" x14ac:dyDescent="0.15">
      <c r="A32" s="26"/>
      <c r="B32" s="498">
        <v>13</v>
      </c>
      <c r="C32" s="500" t="str">
        <f>IF(D33="","",COUNTA($K$8:K32))</f>
        <v/>
      </c>
      <c r="D32" s="178"/>
      <c r="E32" s="177"/>
      <c r="F32" s="502"/>
      <c r="G32" s="504" t="s">
        <v>95</v>
      </c>
      <c r="H32" s="506"/>
      <c r="I32" s="504" t="s">
        <v>81</v>
      </c>
      <c r="J32" s="506"/>
      <c r="K32" s="508"/>
      <c r="L32" s="496"/>
      <c r="M32" s="497"/>
      <c r="N32" s="492"/>
      <c r="O32" s="45"/>
      <c r="P32" s="46"/>
      <c r="Q32" s="62"/>
      <c r="R32" s="48"/>
      <c r="S32" s="49"/>
      <c r="T32" s="62"/>
      <c r="U32" s="50"/>
      <c r="V32" s="163" t="str">
        <f t="shared" si="9"/>
        <v/>
      </c>
      <c r="W32" s="15"/>
      <c r="X32" s="417" t="str">
        <f>C32</f>
        <v/>
      </c>
      <c r="Y32" s="418">
        <f>D33</f>
        <v>0</v>
      </c>
      <c r="Z32" s="418">
        <f>D32</f>
        <v>0</v>
      </c>
      <c r="AA32" s="419">
        <f t="shared" si="1"/>
        <v>0</v>
      </c>
      <c r="AB32" s="418" t="str">
        <f t="shared" si="4"/>
        <v/>
      </c>
      <c r="AC32" s="418" t="str">
        <f t="shared" si="5"/>
        <v/>
      </c>
      <c r="AD32" s="410" t="str">
        <f t="shared" si="6"/>
        <v/>
      </c>
      <c r="AE32" s="392" t="str">
        <f t="shared" si="7"/>
        <v/>
      </c>
      <c r="AF32" s="399">
        <f t="shared" si="2"/>
        <v>0</v>
      </c>
      <c r="AG32" s="392">
        <f t="shared" si="3"/>
        <v>0</v>
      </c>
      <c r="AH32" s="392">
        <f>COUNTA(L32:M33)</f>
        <v>0</v>
      </c>
      <c r="AI32" s="461"/>
      <c r="AJ32" s="398"/>
      <c r="AK32" s="398"/>
      <c r="AL32" s="398"/>
      <c r="AM32" s="398"/>
      <c r="AN32" s="392"/>
      <c r="AO32" s="392"/>
      <c r="AP32" s="403"/>
      <c r="AQ32" s="2"/>
      <c r="AR32" s="2"/>
      <c r="AS32" s="2"/>
      <c r="AT32" s="2"/>
      <c r="AU32" s="2"/>
      <c r="AV32" s="2"/>
      <c r="AW32" s="2"/>
      <c r="AX32" s="2"/>
      <c r="AY32" s="2"/>
      <c r="AZ32" s="2"/>
      <c r="BA32" s="2"/>
      <c r="BB32" s="2"/>
    </row>
    <row r="33" spans="1:54" ht="12" customHeight="1" x14ac:dyDescent="0.2">
      <c r="A33" s="26"/>
      <c r="B33" s="499"/>
      <c r="C33" s="501"/>
      <c r="D33" s="179"/>
      <c r="E33" s="185"/>
      <c r="F33" s="503"/>
      <c r="G33" s="505"/>
      <c r="H33" s="507"/>
      <c r="I33" s="505"/>
      <c r="J33" s="507"/>
      <c r="K33" s="509"/>
      <c r="L33" s="494"/>
      <c r="M33" s="495"/>
      <c r="N33" s="493"/>
      <c r="O33" s="52"/>
      <c r="P33" s="53"/>
      <c r="Q33" s="54"/>
      <c r="R33" s="55"/>
      <c r="S33" s="56"/>
      <c r="T33" s="54"/>
      <c r="U33" s="51"/>
      <c r="V33" s="164" t="str">
        <f t="shared" si="9"/>
        <v/>
      </c>
      <c r="W33" s="15"/>
      <c r="X33" s="417" t="str">
        <f>C32</f>
        <v/>
      </c>
      <c r="Y33" s="418">
        <f>D33</f>
        <v>0</v>
      </c>
      <c r="Z33" s="418">
        <f>D32</f>
        <v>0</v>
      </c>
      <c r="AA33" s="419">
        <f>K32</f>
        <v>0</v>
      </c>
      <c r="AB33" s="418" t="str">
        <f t="shared" si="4"/>
        <v/>
      </c>
      <c r="AC33" s="418" t="str">
        <f t="shared" si="5"/>
        <v/>
      </c>
      <c r="AD33" s="410" t="str">
        <f t="shared" si="6"/>
        <v/>
      </c>
      <c r="AE33" s="392" t="str">
        <f t="shared" si="7"/>
        <v/>
      </c>
      <c r="AF33" s="399">
        <f t="shared" si="2"/>
        <v>0</v>
      </c>
      <c r="AG33" s="392">
        <f t="shared" si="3"/>
        <v>0</v>
      </c>
      <c r="AH33" s="392"/>
      <c r="AI33" s="460"/>
      <c r="AJ33" s="398"/>
      <c r="AK33" s="398"/>
      <c r="AL33" s="398"/>
      <c r="AM33" s="398"/>
      <c r="AN33" s="392"/>
      <c r="AO33" s="392"/>
      <c r="AP33" s="403"/>
      <c r="AQ33" s="2"/>
      <c r="AR33" s="2"/>
      <c r="AS33" s="2"/>
      <c r="AT33" s="2"/>
      <c r="AU33" s="2"/>
      <c r="AV33" s="2"/>
      <c r="AW33" s="2"/>
      <c r="AX33" s="2"/>
      <c r="AY33" s="2"/>
      <c r="AZ33" s="2"/>
      <c r="BA33" s="2"/>
      <c r="BB33" s="2"/>
    </row>
    <row r="34" spans="1:54" ht="12" customHeight="1" x14ac:dyDescent="0.15">
      <c r="A34" s="26"/>
      <c r="B34" s="498">
        <v>14</v>
      </c>
      <c r="C34" s="500" t="str">
        <f>IF(D35="","",COUNTA($K$8:K34))</f>
        <v/>
      </c>
      <c r="D34" s="180"/>
      <c r="E34" s="183"/>
      <c r="F34" s="502"/>
      <c r="G34" s="504" t="s">
        <v>95</v>
      </c>
      <c r="H34" s="506"/>
      <c r="I34" s="504" t="s">
        <v>81</v>
      </c>
      <c r="J34" s="506"/>
      <c r="K34" s="508"/>
      <c r="L34" s="496"/>
      <c r="M34" s="497"/>
      <c r="N34" s="492"/>
      <c r="O34" s="45"/>
      <c r="P34" s="46"/>
      <c r="Q34" s="62"/>
      <c r="R34" s="48"/>
      <c r="S34" s="49"/>
      <c r="T34" s="62"/>
      <c r="U34" s="50"/>
      <c r="V34" s="163" t="str">
        <f t="shared" si="9"/>
        <v/>
      </c>
      <c r="W34" s="15"/>
      <c r="X34" s="417" t="str">
        <f>C34</f>
        <v/>
      </c>
      <c r="Y34" s="418">
        <f>D35</f>
        <v>0</v>
      </c>
      <c r="Z34" s="418">
        <f>D34</f>
        <v>0</v>
      </c>
      <c r="AA34" s="419">
        <f t="shared" si="1"/>
        <v>0</v>
      </c>
      <c r="AB34" s="418" t="str">
        <f t="shared" si="4"/>
        <v/>
      </c>
      <c r="AC34" s="418" t="str">
        <f t="shared" si="5"/>
        <v/>
      </c>
      <c r="AD34" s="410" t="str">
        <f t="shared" si="6"/>
        <v/>
      </c>
      <c r="AE34" s="392" t="str">
        <f t="shared" si="7"/>
        <v/>
      </c>
      <c r="AF34" s="399">
        <f t="shared" si="2"/>
        <v>0</v>
      </c>
      <c r="AG34" s="392">
        <f t="shared" si="3"/>
        <v>0</v>
      </c>
      <c r="AH34" s="392">
        <f>COUNTA(L34:M35)</f>
        <v>0</v>
      </c>
      <c r="AI34" s="460"/>
      <c r="AJ34" s="398"/>
      <c r="AK34" s="398"/>
      <c r="AL34" s="398"/>
      <c r="AM34" s="398"/>
      <c r="AN34" s="392"/>
      <c r="AO34" s="392"/>
      <c r="AP34" s="403"/>
      <c r="AQ34" s="2"/>
      <c r="AR34" s="2"/>
      <c r="AS34" s="2"/>
      <c r="AT34" s="2"/>
      <c r="AU34" s="2"/>
      <c r="AV34" s="2"/>
      <c r="AW34" s="2"/>
      <c r="AX34" s="2"/>
      <c r="AY34" s="2"/>
      <c r="AZ34" s="2"/>
      <c r="BA34" s="2"/>
      <c r="BB34" s="2"/>
    </row>
    <row r="35" spans="1:54" ht="12" customHeight="1" x14ac:dyDescent="0.2">
      <c r="A35" s="26"/>
      <c r="B35" s="499"/>
      <c r="C35" s="501"/>
      <c r="D35" s="181"/>
      <c r="E35" s="184"/>
      <c r="F35" s="503"/>
      <c r="G35" s="505"/>
      <c r="H35" s="507"/>
      <c r="I35" s="505"/>
      <c r="J35" s="507"/>
      <c r="K35" s="509"/>
      <c r="L35" s="494"/>
      <c r="M35" s="495"/>
      <c r="N35" s="493"/>
      <c r="O35" s="52"/>
      <c r="P35" s="53"/>
      <c r="Q35" s="54"/>
      <c r="R35" s="55"/>
      <c r="S35" s="56"/>
      <c r="T35" s="54"/>
      <c r="U35" s="51"/>
      <c r="V35" s="164" t="str">
        <f t="shared" si="9"/>
        <v/>
      </c>
      <c r="W35" s="15"/>
      <c r="X35" s="417" t="str">
        <f>C34</f>
        <v/>
      </c>
      <c r="Y35" s="418">
        <f>D35</f>
        <v>0</v>
      </c>
      <c r="Z35" s="418">
        <f>D34</f>
        <v>0</v>
      </c>
      <c r="AA35" s="419">
        <f>K34</f>
        <v>0</v>
      </c>
      <c r="AB35" s="418" t="str">
        <f t="shared" si="4"/>
        <v/>
      </c>
      <c r="AC35" s="418" t="str">
        <f t="shared" si="5"/>
        <v/>
      </c>
      <c r="AD35" s="410" t="str">
        <f t="shared" si="6"/>
        <v/>
      </c>
      <c r="AE35" s="392" t="str">
        <f t="shared" si="7"/>
        <v/>
      </c>
      <c r="AF35" s="399">
        <f t="shared" si="2"/>
        <v>0</v>
      </c>
      <c r="AG35" s="392">
        <f t="shared" si="3"/>
        <v>0</v>
      </c>
      <c r="AH35" s="392"/>
      <c r="AI35" s="460"/>
      <c r="AJ35" s="398"/>
      <c r="AK35" s="398"/>
      <c r="AL35" s="398"/>
      <c r="AM35" s="398"/>
      <c r="AN35" s="392"/>
      <c r="AO35" s="392"/>
      <c r="AP35" s="403"/>
      <c r="AQ35" s="2"/>
      <c r="AR35" s="2"/>
      <c r="AS35" s="2"/>
      <c r="AT35" s="2"/>
      <c r="AU35" s="2"/>
      <c r="AV35" s="2"/>
      <c r="AW35" s="2"/>
      <c r="AX35" s="2"/>
      <c r="AY35" s="2"/>
      <c r="AZ35" s="2"/>
      <c r="BA35" s="2"/>
      <c r="BB35" s="2"/>
    </row>
    <row r="36" spans="1:54" ht="12" customHeight="1" x14ac:dyDescent="0.15">
      <c r="A36" s="26"/>
      <c r="B36" s="498">
        <v>15</v>
      </c>
      <c r="C36" s="500" t="str">
        <f>IF(D37="","",COUNTA($K$8:K36))</f>
        <v/>
      </c>
      <c r="D36" s="178"/>
      <c r="E36" s="177"/>
      <c r="F36" s="502"/>
      <c r="G36" s="504" t="s">
        <v>95</v>
      </c>
      <c r="H36" s="506"/>
      <c r="I36" s="504" t="s">
        <v>81</v>
      </c>
      <c r="J36" s="506"/>
      <c r="K36" s="508"/>
      <c r="L36" s="496"/>
      <c r="M36" s="497"/>
      <c r="N36" s="492"/>
      <c r="O36" s="45"/>
      <c r="P36" s="46"/>
      <c r="Q36" s="62"/>
      <c r="R36" s="48"/>
      <c r="S36" s="49"/>
      <c r="T36" s="62"/>
      <c r="U36" s="50"/>
      <c r="V36" s="163" t="str">
        <f t="shared" si="9"/>
        <v/>
      </c>
      <c r="W36" s="11"/>
      <c r="X36" s="417" t="str">
        <f>C36</f>
        <v/>
      </c>
      <c r="Y36" s="418">
        <f>D37</f>
        <v>0</v>
      </c>
      <c r="Z36" s="418">
        <f>D36</f>
        <v>0</v>
      </c>
      <c r="AA36" s="419">
        <f t="shared" si="1"/>
        <v>0</v>
      </c>
      <c r="AB36" s="418" t="str">
        <f t="shared" si="4"/>
        <v/>
      </c>
      <c r="AC36" s="418" t="str">
        <f t="shared" si="5"/>
        <v/>
      </c>
      <c r="AD36" s="410" t="str">
        <f t="shared" si="6"/>
        <v/>
      </c>
      <c r="AE36" s="392" t="str">
        <f t="shared" si="7"/>
        <v/>
      </c>
      <c r="AF36" s="399">
        <f t="shared" si="2"/>
        <v>0</v>
      </c>
      <c r="AG36" s="392">
        <f t="shared" si="3"/>
        <v>0</v>
      </c>
      <c r="AH36" s="392">
        <f>COUNTA(L36:M37)</f>
        <v>0</v>
      </c>
      <c r="AI36" s="459"/>
      <c r="AJ36" s="411"/>
      <c r="AK36" s="398"/>
      <c r="AL36" s="398"/>
      <c r="AM36" s="398"/>
      <c r="AN36" s="392"/>
      <c r="AO36" s="392"/>
      <c r="AP36" s="403"/>
      <c r="AQ36" s="2"/>
      <c r="AR36" s="2"/>
      <c r="AS36" s="2"/>
      <c r="AT36" s="2"/>
      <c r="AU36" s="2"/>
      <c r="AV36" s="2"/>
      <c r="AW36" s="2"/>
      <c r="AX36" s="2"/>
      <c r="AY36" s="2"/>
      <c r="AZ36" s="2"/>
      <c r="BA36" s="2"/>
      <c r="BB36" s="2"/>
    </row>
    <row r="37" spans="1:54" ht="12" customHeight="1" x14ac:dyDescent="0.2">
      <c r="A37" s="26"/>
      <c r="B37" s="499"/>
      <c r="C37" s="501"/>
      <c r="D37" s="179"/>
      <c r="E37" s="185"/>
      <c r="F37" s="503"/>
      <c r="G37" s="505"/>
      <c r="H37" s="507"/>
      <c r="I37" s="505"/>
      <c r="J37" s="507"/>
      <c r="K37" s="509"/>
      <c r="L37" s="494"/>
      <c r="M37" s="495"/>
      <c r="N37" s="493"/>
      <c r="O37" s="52"/>
      <c r="P37" s="53"/>
      <c r="Q37" s="54"/>
      <c r="R37" s="55"/>
      <c r="S37" s="56"/>
      <c r="T37" s="54"/>
      <c r="U37" s="51"/>
      <c r="V37" s="164" t="str">
        <f t="shared" si="9"/>
        <v/>
      </c>
      <c r="W37" s="11"/>
      <c r="X37" s="417" t="str">
        <f>C36</f>
        <v/>
      </c>
      <c r="Y37" s="418">
        <f>D37</f>
        <v>0</v>
      </c>
      <c r="Z37" s="418">
        <f>D36</f>
        <v>0</v>
      </c>
      <c r="AA37" s="419">
        <f>K36</f>
        <v>0</v>
      </c>
      <c r="AB37" s="418" t="str">
        <f t="shared" si="4"/>
        <v/>
      </c>
      <c r="AC37" s="418" t="str">
        <f t="shared" si="5"/>
        <v/>
      </c>
      <c r="AD37" s="410" t="str">
        <f t="shared" si="6"/>
        <v/>
      </c>
      <c r="AE37" s="392" t="str">
        <f t="shared" si="7"/>
        <v/>
      </c>
      <c r="AF37" s="399">
        <f t="shared" si="2"/>
        <v>0</v>
      </c>
      <c r="AG37" s="392">
        <f t="shared" si="3"/>
        <v>0</v>
      </c>
      <c r="AH37" s="392"/>
      <c r="AI37" s="398"/>
      <c r="AJ37" s="398"/>
      <c r="AK37" s="398"/>
      <c r="AL37" s="398"/>
      <c r="AM37" s="398"/>
      <c r="AN37" s="392"/>
      <c r="AO37" s="392"/>
      <c r="AP37" s="403"/>
      <c r="AQ37" s="2"/>
      <c r="AR37" s="2"/>
      <c r="AS37" s="2"/>
      <c r="AT37" s="2"/>
      <c r="AU37" s="2"/>
      <c r="AV37" s="2"/>
      <c r="AW37" s="2"/>
      <c r="AX37" s="2"/>
      <c r="AY37" s="2"/>
      <c r="AZ37" s="2"/>
      <c r="BA37" s="2"/>
      <c r="BB37" s="2"/>
    </row>
    <row r="38" spans="1:54" ht="12" customHeight="1" x14ac:dyDescent="0.15">
      <c r="A38" s="26"/>
      <c r="B38" s="498">
        <v>16</v>
      </c>
      <c r="C38" s="500" t="str">
        <f>IF(D39="","",COUNTA($K$8:K38))</f>
        <v/>
      </c>
      <c r="D38" s="178"/>
      <c r="E38" s="177"/>
      <c r="F38" s="502"/>
      <c r="G38" s="504" t="s">
        <v>86</v>
      </c>
      <c r="H38" s="506"/>
      <c r="I38" s="504" t="s">
        <v>81</v>
      </c>
      <c r="J38" s="506"/>
      <c r="K38" s="508"/>
      <c r="L38" s="496"/>
      <c r="M38" s="497"/>
      <c r="N38" s="492"/>
      <c r="O38" s="45"/>
      <c r="P38" s="46"/>
      <c r="Q38" s="62"/>
      <c r="R38" s="48"/>
      <c r="S38" s="49"/>
      <c r="T38" s="62"/>
      <c r="U38" s="50"/>
      <c r="V38" s="163" t="str">
        <f t="shared" ref="V38:V47" si="10">IF(L38="","",IF(P38="",S38,IF(S38="",P38,IF(AE38="T",AF38,AG38))))</f>
        <v/>
      </c>
      <c r="W38" s="12"/>
      <c r="X38" s="417" t="str">
        <f>C38</f>
        <v/>
      </c>
      <c r="Y38" s="418">
        <f>D39</f>
        <v>0</v>
      </c>
      <c r="Z38" s="418">
        <f>D38</f>
        <v>0</v>
      </c>
      <c r="AA38" s="419">
        <f t="shared" ref="AA38" si="11">K38</f>
        <v>0</v>
      </c>
      <c r="AB38" s="418" t="str">
        <f t="shared" si="4"/>
        <v/>
      </c>
      <c r="AC38" s="418" t="str">
        <f t="shared" si="5"/>
        <v/>
      </c>
      <c r="AD38" s="410" t="str">
        <f t="shared" si="6"/>
        <v/>
      </c>
      <c r="AE38" s="392" t="str">
        <f t="shared" ref="AE38:AE47" si="12">IF(L38="","",IF(OR(L38=$AL$9,L38=$AL$10,L38=$AL$11,L38=$AL$12,L38=$AL$13,L38=$AL$14,L38=$AL$15),"T","F"))</f>
        <v/>
      </c>
      <c r="AF38" s="399">
        <f t="shared" ref="AF38:AF47" si="13">IF(P38&gt;S38,S38,P38)</f>
        <v>0</v>
      </c>
      <c r="AG38" s="392">
        <f t="shared" ref="AG38:AG47" si="14">IF(P38&gt;S38,P38,S38)</f>
        <v>0</v>
      </c>
      <c r="AH38" s="392">
        <f>COUNTA(L38:M39)</f>
        <v>0</v>
      </c>
      <c r="AI38" s="420" t="s">
        <v>59</v>
      </c>
      <c r="AJ38" s="398"/>
      <c r="AK38" s="398"/>
      <c r="AL38" s="398"/>
      <c r="AM38" s="398"/>
      <c r="AN38" s="392"/>
      <c r="AO38" s="392"/>
      <c r="AP38" s="403"/>
      <c r="AQ38" s="2"/>
      <c r="AR38" s="2"/>
      <c r="AS38" s="2"/>
      <c r="AT38" s="2"/>
      <c r="AU38" s="2"/>
      <c r="AV38" s="2"/>
      <c r="AW38" s="2"/>
      <c r="AX38" s="2"/>
      <c r="AY38" s="2"/>
      <c r="AZ38" s="2"/>
      <c r="BA38" s="2"/>
      <c r="BB38" s="2"/>
    </row>
    <row r="39" spans="1:54" ht="12" customHeight="1" x14ac:dyDescent="0.2">
      <c r="A39" s="26"/>
      <c r="B39" s="499"/>
      <c r="C39" s="501"/>
      <c r="D39" s="179"/>
      <c r="E39" s="185"/>
      <c r="F39" s="503"/>
      <c r="G39" s="505"/>
      <c r="H39" s="507"/>
      <c r="I39" s="505"/>
      <c r="J39" s="507"/>
      <c r="K39" s="509"/>
      <c r="L39" s="494"/>
      <c r="M39" s="495"/>
      <c r="N39" s="493"/>
      <c r="O39" s="52"/>
      <c r="P39" s="53"/>
      <c r="Q39" s="54"/>
      <c r="R39" s="55"/>
      <c r="S39" s="56"/>
      <c r="T39" s="54"/>
      <c r="U39" s="51"/>
      <c r="V39" s="164" t="str">
        <f t="shared" si="10"/>
        <v/>
      </c>
      <c r="W39" s="11"/>
      <c r="X39" s="417" t="str">
        <f>C38</f>
        <v/>
      </c>
      <c r="Y39" s="418">
        <f>D39</f>
        <v>0</v>
      </c>
      <c r="Z39" s="418">
        <f>D38</f>
        <v>0</v>
      </c>
      <c r="AA39" s="419">
        <f>K38</f>
        <v>0</v>
      </c>
      <c r="AB39" s="418" t="str">
        <f t="shared" si="4"/>
        <v/>
      </c>
      <c r="AC39" s="418" t="str">
        <f t="shared" si="5"/>
        <v/>
      </c>
      <c r="AD39" s="410" t="str">
        <f t="shared" si="6"/>
        <v/>
      </c>
      <c r="AE39" s="392" t="str">
        <f t="shared" si="12"/>
        <v/>
      </c>
      <c r="AF39" s="399">
        <f t="shared" si="13"/>
        <v>0</v>
      </c>
      <c r="AG39" s="392">
        <f t="shared" si="14"/>
        <v>0</v>
      </c>
      <c r="AH39" s="392"/>
      <c r="AI39" s="420" t="s">
        <v>60</v>
      </c>
      <c r="AJ39" s="398"/>
      <c r="AK39" s="398"/>
      <c r="AL39" s="398"/>
      <c r="AM39" s="398"/>
      <c r="AN39" s="392"/>
      <c r="AO39" s="392"/>
      <c r="AP39" s="403"/>
      <c r="AQ39" s="2"/>
      <c r="AR39" s="2"/>
      <c r="AS39" s="2"/>
      <c r="AT39" s="2"/>
      <c r="AU39" s="2"/>
      <c r="AV39" s="2"/>
      <c r="AW39" s="2"/>
      <c r="AX39" s="2"/>
      <c r="AY39" s="2"/>
      <c r="AZ39" s="2"/>
      <c r="BA39" s="2"/>
      <c r="BB39" s="2"/>
    </row>
    <row r="40" spans="1:54" ht="12" customHeight="1" x14ac:dyDescent="0.15">
      <c r="A40" s="26"/>
      <c r="B40" s="498">
        <v>17</v>
      </c>
      <c r="C40" s="500" t="str">
        <f>IF(D41="","",COUNTA($K$8:K40))</f>
        <v/>
      </c>
      <c r="D40" s="180"/>
      <c r="E40" s="183"/>
      <c r="F40" s="502"/>
      <c r="G40" s="504" t="s">
        <v>86</v>
      </c>
      <c r="H40" s="506"/>
      <c r="I40" s="504" t="s">
        <v>81</v>
      </c>
      <c r="J40" s="506"/>
      <c r="K40" s="508"/>
      <c r="L40" s="496"/>
      <c r="M40" s="497"/>
      <c r="N40" s="492"/>
      <c r="O40" s="45"/>
      <c r="P40" s="46"/>
      <c r="Q40" s="62"/>
      <c r="R40" s="48"/>
      <c r="S40" s="49"/>
      <c r="T40" s="62"/>
      <c r="U40" s="50"/>
      <c r="V40" s="163" t="str">
        <f t="shared" si="10"/>
        <v/>
      </c>
      <c r="W40" s="15"/>
      <c r="X40" s="417" t="str">
        <f>C40</f>
        <v/>
      </c>
      <c r="Y40" s="418">
        <f>D41</f>
        <v>0</v>
      </c>
      <c r="Z40" s="418">
        <f>D40</f>
        <v>0</v>
      </c>
      <c r="AA40" s="419">
        <f t="shared" ref="AA40" si="15">K40</f>
        <v>0</v>
      </c>
      <c r="AB40" s="418" t="str">
        <f t="shared" si="4"/>
        <v/>
      </c>
      <c r="AC40" s="418" t="str">
        <f t="shared" si="5"/>
        <v/>
      </c>
      <c r="AD40" s="410" t="str">
        <f t="shared" si="6"/>
        <v/>
      </c>
      <c r="AE40" s="392" t="str">
        <f t="shared" si="12"/>
        <v/>
      </c>
      <c r="AF40" s="399">
        <f t="shared" si="13"/>
        <v>0</v>
      </c>
      <c r="AG40" s="392">
        <f t="shared" si="14"/>
        <v>0</v>
      </c>
      <c r="AH40" s="392">
        <f>COUNTA(L40:M41)</f>
        <v>0</v>
      </c>
      <c r="AI40" s="420" t="s">
        <v>61</v>
      </c>
      <c r="AJ40" s="398"/>
      <c r="AK40" s="398"/>
      <c r="AL40" s="398"/>
      <c r="AM40" s="398"/>
      <c r="AN40" s="392"/>
      <c r="AO40" s="392"/>
      <c r="AP40" s="403"/>
      <c r="AQ40" s="2"/>
      <c r="AR40" s="2"/>
      <c r="AS40" s="2"/>
      <c r="AT40" s="2"/>
      <c r="AU40" s="2"/>
      <c r="AV40" s="2"/>
      <c r="AW40" s="2"/>
      <c r="AX40" s="2"/>
      <c r="AY40" s="2"/>
      <c r="AZ40" s="2"/>
      <c r="BA40" s="2"/>
      <c r="BB40" s="2"/>
    </row>
    <row r="41" spans="1:54" ht="12" customHeight="1" x14ac:dyDescent="0.2">
      <c r="A41" s="26"/>
      <c r="B41" s="499"/>
      <c r="C41" s="501"/>
      <c r="D41" s="181"/>
      <c r="E41" s="184"/>
      <c r="F41" s="503"/>
      <c r="G41" s="505"/>
      <c r="H41" s="507"/>
      <c r="I41" s="505"/>
      <c r="J41" s="507"/>
      <c r="K41" s="509"/>
      <c r="L41" s="494"/>
      <c r="M41" s="495"/>
      <c r="N41" s="493"/>
      <c r="O41" s="52"/>
      <c r="P41" s="53"/>
      <c r="Q41" s="54"/>
      <c r="R41" s="55"/>
      <c r="S41" s="56"/>
      <c r="T41" s="54"/>
      <c r="U41" s="51"/>
      <c r="V41" s="164" t="str">
        <f t="shared" si="10"/>
        <v/>
      </c>
      <c r="W41" s="15"/>
      <c r="X41" s="417" t="str">
        <f>C40</f>
        <v/>
      </c>
      <c r="Y41" s="418">
        <f>D41</f>
        <v>0</v>
      </c>
      <c r="Z41" s="418">
        <f>D40</f>
        <v>0</v>
      </c>
      <c r="AA41" s="419">
        <f>K40</f>
        <v>0</v>
      </c>
      <c r="AB41" s="418" t="str">
        <f t="shared" si="4"/>
        <v/>
      </c>
      <c r="AC41" s="418" t="str">
        <f t="shared" si="5"/>
        <v/>
      </c>
      <c r="AD41" s="410" t="str">
        <f t="shared" si="6"/>
        <v/>
      </c>
      <c r="AE41" s="392" t="str">
        <f t="shared" si="12"/>
        <v/>
      </c>
      <c r="AF41" s="399">
        <f t="shared" si="13"/>
        <v>0</v>
      </c>
      <c r="AG41" s="392">
        <f t="shared" si="14"/>
        <v>0</v>
      </c>
      <c r="AH41" s="392"/>
      <c r="AI41" s="420" t="s">
        <v>62</v>
      </c>
      <c r="AJ41" s="398"/>
      <c r="AK41" s="398"/>
      <c r="AL41" s="398"/>
      <c r="AM41" s="398"/>
      <c r="AN41" s="392"/>
      <c r="AO41" s="392"/>
      <c r="AP41" s="403"/>
      <c r="AQ41" s="2"/>
      <c r="AR41" s="2"/>
      <c r="AS41" s="2"/>
      <c r="AT41" s="2"/>
      <c r="AU41" s="2"/>
      <c r="AV41" s="2"/>
      <c r="AW41" s="2"/>
      <c r="AX41" s="2"/>
      <c r="AY41" s="2"/>
      <c r="AZ41" s="2"/>
      <c r="BA41" s="2"/>
      <c r="BB41" s="2"/>
    </row>
    <row r="42" spans="1:54" ht="12" customHeight="1" x14ac:dyDescent="0.15">
      <c r="A42" s="26"/>
      <c r="B42" s="498">
        <v>18</v>
      </c>
      <c r="C42" s="500" t="str">
        <f>IF(D43="","",COUNTA($K$8:K42))</f>
        <v/>
      </c>
      <c r="D42" s="178"/>
      <c r="E42" s="177"/>
      <c r="F42" s="502"/>
      <c r="G42" s="504" t="s">
        <v>86</v>
      </c>
      <c r="H42" s="506"/>
      <c r="I42" s="504" t="s">
        <v>81</v>
      </c>
      <c r="J42" s="506"/>
      <c r="K42" s="508"/>
      <c r="L42" s="496"/>
      <c r="M42" s="497"/>
      <c r="N42" s="492"/>
      <c r="O42" s="45"/>
      <c r="P42" s="46"/>
      <c r="Q42" s="62"/>
      <c r="R42" s="48"/>
      <c r="S42" s="49"/>
      <c r="T42" s="62"/>
      <c r="U42" s="50"/>
      <c r="V42" s="163" t="str">
        <f t="shared" si="10"/>
        <v/>
      </c>
      <c r="W42" s="15"/>
      <c r="X42" s="417" t="str">
        <f>C42</f>
        <v/>
      </c>
      <c r="Y42" s="418">
        <f>D43</f>
        <v>0</v>
      </c>
      <c r="Z42" s="418">
        <f>D42</f>
        <v>0</v>
      </c>
      <c r="AA42" s="419">
        <f t="shared" ref="AA42" si="16">K42</f>
        <v>0</v>
      </c>
      <c r="AB42" s="418" t="str">
        <f t="shared" si="4"/>
        <v/>
      </c>
      <c r="AC42" s="418" t="str">
        <f t="shared" si="5"/>
        <v/>
      </c>
      <c r="AD42" s="410" t="str">
        <f t="shared" si="6"/>
        <v/>
      </c>
      <c r="AE42" s="392" t="str">
        <f t="shared" si="12"/>
        <v/>
      </c>
      <c r="AF42" s="399">
        <f t="shared" si="13"/>
        <v>0</v>
      </c>
      <c r="AG42" s="392">
        <f t="shared" si="14"/>
        <v>0</v>
      </c>
      <c r="AH42" s="392">
        <f>COUNTA(L42:M43)</f>
        <v>0</v>
      </c>
      <c r="AI42" s="420" t="s">
        <v>63</v>
      </c>
      <c r="AJ42" s="398"/>
      <c r="AK42" s="398"/>
      <c r="AL42" s="398"/>
      <c r="AM42" s="398"/>
      <c r="AN42" s="392"/>
      <c r="AO42" s="392"/>
      <c r="AP42" s="403"/>
      <c r="AQ42" s="2"/>
      <c r="AR42" s="2"/>
      <c r="AS42" s="2"/>
      <c r="AT42" s="2"/>
      <c r="AU42" s="2"/>
      <c r="AV42" s="2"/>
      <c r="AW42" s="2"/>
      <c r="AX42" s="2"/>
      <c r="AY42" s="2"/>
      <c r="AZ42" s="2"/>
      <c r="BA42" s="2"/>
      <c r="BB42" s="2"/>
    </row>
    <row r="43" spans="1:54" ht="12" customHeight="1" x14ac:dyDescent="0.2">
      <c r="A43" s="26"/>
      <c r="B43" s="499"/>
      <c r="C43" s="501"/>
      <c r="D43" s="179"/>
      <c r="E43" s="185"/>
      <c r="F43" s="503"/>
      <c r="G43" s="505"/>
      <c r="H43" s="507"/>
      <c r="I43" s="505"/>
      <c r="J43" s="507"/>
      <c r="K43" s="509"/>
      <c r="L43" s="494"/>
      <c r="M43" s="495"/>
      <c r="N43" s="493"/>
      <c r="O43" s="52"/>
      <c r="P43" s="53"/>
      <c r="Q43" s="54"/>
      <c r="R43" s="55"/>
      <c r="S43" s="56"/>
      <c r="T43" s="54"/>
      <c r="U43" s="51"/>
      <c r="V43" s="164" t="str">
        <f t="shared" si="10"/>
        <v/>
      </c>
      <c r="W43" s="15"/>
      <c r="X43" s="417" t="str">
        <f>C42</f>
        <v/>
      </c>
      <c r="Y43" s="418">
        <f>D43</f>
        <v>0</v>
      </c>
      <c r="Z43" s="418">
        <f>D42</f>
        <v>0</v>
      </c>
      <c r="AA43" s="419">
        <f>K42</f>
        <v>0</v>
      </c>
      <c r="AB43" s="418" t="str">
        <f t="shared" si="4"/>
        <v/>
      </c>
      <c r="AC43" s="418" t="str">
        <f t="shared" si="5"/>
        <v/>
      </c>
      <c r="AD43" s="410" t="str">
        <f t="shared" si="6"/>
        <v/>
      </c>
      <c r="AE43" s="392" t="str">
        <f t="shared" si="12"/>
        <v/>
      </c>
      <c r="AF43" s="399">
        <f t="shared" si="13"/>
        <v>0</v>
      </c>
      <c r="AG43" s="392">
        <f t="shared" si="14"/>
        <v>0</v>
      </c>
      <c r="AH43" s="392"/>
      <c r="AI43" s="420" t="s">
        <v>64</v>
      </c>
      <c r="AJ43" s="398"/>
      <c r="AK43" s="398"/>
      <c r="AL43" s="398"/>
      <c r="AM43" s="398"/>
      <c r="AN43" s="392"/>
      <c r="AO43" s="392"/>
      <c r="AP43" s="403"/>
      <c r="AQ43" s="2"/>
      <c r="AR43" s="2"/>
      <c r="AS43" s="2"/>
      <c r="AT43" s="2"/>
      <c r="AU43" s="2"/>
      <c r="AV43" s="2"/>
      <c r="AW43" s="2"/>
      <c r="AX43" s="2"/>
      <c r="AY43" s="2"/>
      <c r="AZ43" s="2"/>
      <c r="BA43" s="2"/>
      <c r="BB43" s="2"/>
    </row>
    <row r="44" spans="1:54" ht="12" customHeight="1" x14ac:dyDescent="0.15">
      <c r="A44" s="26"/>
      <c r="B44" s="498">
        <v>19</v>
      </c>
      <c r="C44" s="500" t="str">
        <f>IF(D45="","",COUNTA($K$8:K44))</f>
        <v/>
      </c>
      <c r="D44" s="180"/>
      <c r="E44" s="183"/>
      <c r="F44" s="502"/>
      <c r="G44" s="504" t="s">
        <v>86</v>
      </c>
      <c r="H44" s="506"/>
      <c r="I44" s="504" t="s">
        <v>81</v>
      </c>
      <c r="J44" s="506"/>
      <c r="K44" s="508"/>
      <c r="L44" s="496"/>
      <c r="M44" s="497"/>
      <c r="N44" s="492"/>
      <c r="O44" s="45"/>
      <c r="P44" s="46"/>
      <c r="Q44" s="62"/>
      <c r="R44" s="48"/>
      <c r="S44" s="49"/>
      <c r="T44" s="62"/>
      <c r="U44" s="50"/>
      <c r="V44" s="163" t="str">
        <f t="shared" si="10"/>
        <v/>
      </c>
      <c r="W44" s="15"/>
      <c r="X44" s="417" t="str">
        <f>C44</f>
        <v/>
      </c>
      <c r="Y44" s="418">
        <f>D45</f>
        <v>0</v>
      </c>
      <c r="Z44" s="418">
        <f>D44</f>
        <v>0</v>
      </c>
      <c r="AA44" s="419">
        <f t="shared" ref="AA44" si="17">K44</f>
        <v>0</v>
      </c>
      <c r="AB44" s="418" t="str">
        <f t="shared" si="4"/>
        <v/>
      </c>
      <c r="AC44" s="418" t="str">
        <f t="shared" si="5"/>
        <v/>
      </c>
      <c r="AD44" s="410" t="str">
        <f t="shared" si="6"/>
        <v/>
      </c>
      <c r="AE44" s="392" t="str">
        <f t="shared" si="12"/>
        <v/>
      </c>
      <c r="AF44" s="399">
        <f t="shared" si="13"/>
        <v>0</v>
      </c>
      <c r="AG44" s="392">
        <f t="shared" si="14"/>
        <v>0</v>
      </c>
      <c r="AH44" s="392">
        <f>COUNTA(L44:M45)</f>
        <v>0</v>
      </c>
      <c r="AI44" s="420" t="s">
        <v>65</v>
      </c>
      <c r="AJ44" s="398"/>
      <c r="AK44" s="398"/>
      <c r="AL44" s="398"/>
      <c r="AM44" s="398"/>
      <c r="AN44" s="392"/>
      <c r="AO44" s="392"/>
      <c r="AP44" s="403"/>
      <c r="AQ44" s="2"/>
      <c r="AR44" s="2"/>
      <c r="AS44" s="2"/>
      <c r="AT44" s="2"/>
      <c r="AU44" s="2"/>
      <c r="AV44" s="2"/>
      <c r="AW44" s="2"/>
      <c r="AX44" s="2"/>
      <c r="AY44" s="2"/>
      <c r="AZ44" s="2"/>
      <c r="BA44" s="2"/>
      <c r="BB44" s="2"/>
    </row>
    <row r="45" spans="1:54" ht="12" customHeight="1" x14ac:dyDescent="0.2">
      <c r="A45" s="26"/>
      <c r="B45" s="499"/>
      <c r="C45" s="501"/>
      <c r="D45" s="181"/>
      <c r="E45" s="184"/>
      <c r="F45" s="503"/>
      <c r="G45" s="505"/>
      <c r="H45" s="507"/>
      <c r="I45" s="505"/>
      <c r="J45" s="507"/>
      <c r="K45" s="509"/>
      <c r="L45" s="494"/>
      <c r="M45" s="495"/>
      <c r="N45" s="493"/>
      <c r="O45" s="52"/>
      <c r="P45" s="53"/>
      <c r="Q45" s="54"/>
      <c r="R45" s="55"/>
      <c r="S45" s="56"/>
      <c r="T45" s="54"/>
      <c r="U45" s="51"/>
      <c r="V45" s="164" t="str">
        <f t="shared" si="10"/>
        <v/>
      </c>
      <c r="W45" s="15"/>
      <c r="X45" s="417" t="str">
        <f>C44</f>
        <v/>
      </c>
      <c r="Y45" s="418">
        <f>D45</f>
        <v>0</v>
      </c>
      <c r="Z45" s="418">
        <f>D44</f>
        <v>0</v>
      </c>
      <c r="AA45" s="419">
        <f>K44</f>
        <v>0</v>
      </c>
      <c r="AB45" s="418" t="str">
        <f t="shared" si="4"/>
        <v/>
      </c>
      <c r="AC45" s="418" t="str">
        <f t="shared" si="5"/>
        <v/>
      </c>
      <c r="AD45" s="410" t="str">
        <f t="shared" si="6"/>
        <v/>
      </c>
      <c r="AE45" s="392" t="str">
        <f t="shared" si="12"/>
        <v/>
      </c>
      <c r="AF45" s="399">
        <f t="shared" si="13"/>
        <v>0</v>
      </c>
      <c r="AG45" s="392">
        <f t="shared" si="14"/>
        <v>0</v>
      </c>
      <c r="AH45" s="392"/>
      <c r="AI45" s="420"/>
      <c r="AJ45" s="398"/>
      <c r="AK45" s="398"/>
      <c r="AL45" s="398"/>
      <c r="AM45" s="398"/>
      <c r="AN45" s="392"/>
      <c r="AO45" s="392"/>
      <c r="AP45" s="403"/>
      <c r="AQ45" s="2"/>
      <c r="AR45" s="2"/>
      <c r="AS45" s="2"/>
      <c r="AT45" s="2"/>
      <c r="AU45" s="2"/>
      <c r="AV45" s="2"/>
      <c r="AW45" s="2"/>
      <c r="AX45" s="2"/>
      <c r="AY45" s="2"/>
      <c r="AZ45" s="2"/>
      <c r="BA45" s="2"/>
      <c r="BB45" s="2"/>
    </row>
    <row r="46" spans="1:54" ht="12" customHeight="1" x14ac:dyDescent="0.15">
      <c r="A46" s="26"/>
      <c r="B46" s="498">
        <v>20</v>
      </c>
      <c r="C46" s="500" t="str">
        <f>IF(D47="","",COUNTA($K$8:K46))</f>
        <v/>
      </c>
      <c r="D46" s="178"/>
      <c r="E46" s="177"/>
      <c r="F46" s="502"/>
      <c r="G46" s="504" t="s">
        <v>86</v>
      </c>
      <c r="H46" s="506"/>
      <c r="I46" s="504" t="s">
        <v>81</v>
      </c>
      <c r="J46" s="506"/>
      <c r="K46" s="508"/>
      <c r="L46" s="496"/>
      <c r="M46" s="497"/>
      <c r="N46" s="492"/>
      <c r="O46" s="45"/>
      <c r="P46" s="46"/>
      <c r="Q46" s="62"/>
      <c r="R46" s="48"/>
      <c r="S46" s="49"/>
      <c r="T46" s="62"/>
      <c r="U46" s="50"/>
      <c r="V46" s="163" t="str">
        <f t="shared" si="10"/>
        <v/>
      </c>
      <c r="W46" s="11"/>
      <c r="X46" s="417" t="str">
        <f>C46</f>
        <v/>
      </c>
      <c r="Y46" s="418">
        <f>D47</f>
        <v>0</v>
      </c>
      <c r="Z46" s="418">
        <f>D46</f>
        <v>0</v>
      </c>
      <c r="AA46" s="419">
        <f t="shared" ref="AA46" si="18">K46</f>
        <v>0</v>
      </c>
      <c r="AB46" s="418" t="str">
        <f t="shared" si="4"/>
        <v/>
      </c>
      <c r="AC46" s="418" t="str">
        <f t="shared" si="5"/>
        <v/>
      </c>
      <c r="AD46" s="410" t="str">
        <f t="shared" si="6"/>
        <v/>
      </c>
      <c r="AE46" s="392" t="str">
        <f t="shared" si="12"/>
        <v/>
      </c>
      <c r="AF46" s="399">
        <f t="shared" si="13"/>
        <v>0</v>
      </c>
      <c r="AG46" s="392">
        <f t="shared" si="14"/>
        <v>0</v>
      </c>
      <c r="AH46" s="392">
        <f>COUNTA(L46:M47)</f>
        <v>0</v>
      </c>
      <c r="AI46" s="398"/>
      <c r="AJ46" s="411"/>
      <c r="AK46" s="398"/>
      <c r="AL46" s="398"/>
      <c r="AM46" s="398"/>
      <c r="AN46" s="392"/>
      <c r="AO46" s="392"/>
      <c r="AP46" s="403"/>
      <c r="AQ46" s="2"/>
      <c r="AR46" s="2"/>
      <c r="AS46" s="2"/>
      <c r="AT46" s="2"/>
      <c r="AU46" s="2"/>
      <c r="AV46" s="2"/>
      <c r="AW46" s="2"/>
      <c r="AX46" s="2"/>
      <c r="AY46" s="2"/>
      <c r="AZ46" s="2"/>
      <c r="BA46" s="2"/>
      <c r="BB46" s="2"/>
    </row>
    <row r="47" spans="1:54" ht="12" customHeight="1" x14ac:dyDescent="0.2">
      <c r="A47" s="26"/>
      <c r="B47" s="499"/>
      <c r="C47" s="501"/>
      <c r="D47" s="179"/>
      <c r="E47" s="185"/>
      <c r="F47" s="503"/>
      <c r="G47" s="505"/>
      <c r="H47" s="507"/>
      <c r="I47" s="505"/>
      <c r="J47" s="507"/>
      <c r="K47" s="509"/>
      <c r="L47" s="494"/>
      <c r="M47" s="495"/>
      <c r="N47" s="493"/>
      <c r="O47" s="52"/>
      <c r="P47" s="53"/>
      <c r="Q47" s="54"/>
      <c r="R47" s="55"/>
      <c r="S47" s="56"/>
      <c r="T47" s="54"/>
      <c r="U47" s="51"/>
      <c r="V47" s="164" t="str">
        <f t="shared" si="10"/>
        <v/>
      </c>
      <c r="W47" s="11"/>
      <c r="X47" s="417" t="str">
        <f>C46</f>
        <v/>
      </c>
      <c r="Y47" s="418">
        <f>D47</f>
        <v>0</v>
      </c>
      <c r="Z47" s="418">
        <f>D46</f>
        <v>0</v>
      </c>
      <c r="AA47" s="419">
        <f>K46</f>
        <v>0</v>
      </c>
      <c r="AB47" s="418" t="str">
        <f t="shared" si="4"/>
        <v/>
      </c>
      <c r="AC47" s="418" t="str">
        <f t="shared" si="5"/>
        <v/>
      </c>
      <c r="AD47" s="410" t="str">
        <f t="shared" si="6"/>
        <v/>
      </c>
      <c r="AE47" s="392" t="str">
        <f t="shared" si="12"/>
        <v/>
      </c>
      <c r="AF47" s="399">
        <f t="shared" si="13"/>
        <v>0</v>
      </c>
      <c r="AG47" s="392">
        <f t="shared" si="14"/>
        <v>0</v>
      </c>
      <c r="AH47" s="392"/>
      <c r="AI47" s="398"/>
      <c r="AJ47" s="398"/>
      <c r="AK47" s="398"/>
      <c r="AL47" s="398"/>
      <c r="AM47" s="398"/>
      <c r="AN47" s="392"/>
      <c r="AO47" s="392"/>
      <c r="AP47" s="403"/>
      <c r="AQ47" s="2"/>
      <c r="AR47" s="2"/>
      <c r="AS47" s="2"/>
      <c r="AT47" s="2"/>
      <c r="AU47" s="2"/>
      <c r="AV47" s="2"/>
      <c r="AW47" s="2"/>
      <c r="AX47" s="2"/>
      <c r="AY47" s="2"/>
      <c r="AZ47" s="2"/>
      <c r="BA47" s="2"/>
      <c r="BB47" s="2"/>
    </row>
    <row r="48" spans="1:54" ht="15" customHeight="1" x14ac:dyDescent="0.2">
      <c r="A48" s="26"/>
      <c r="O48" s="65"/>
      <c r="V48" s="66" t="s">
        <v>117</v>
      </c>
      <c r="W48" s="11"/>
      <c r="X48" s="392"/>
      <c r="Y48" s="398"/>
      <c r="Z48" s="398"/>
      <c r="AA48" s="393"/>
      <c r="AB48" s="393"/>
      <c r="AC48" s="393"/>
      <c r="AD48" s="393"/>
      <c r="AE48" s="393"/>
      <c r="AF48" s="392"/>
      <c r="AG48" s="392"/>
      <c r="AH48" s="392"/>
      <c r="AI48" s="398"/>
      <c r="AJ48" s="398"/>
      <c r="AK48" s="398"/>
      <c r="AL48" s="398"/>
      <c r="AM48" s="398"/>
      <c r="AN48" s="392"/>
      <c r="AO48" s="392"/>
      <c r="AP48" s="403"/>
      <c r="AQ48" s="2"/>
      <c r="AR48" s="2"/>
      <c r="AS48" s="2"/>
      <c r="AT48" s="2"/>
      <c r="AU48" s="2"/>
      <c r="AV48" s="2"/>
      <c r="AW48" s="2"/>
      <c r="AX48" s="2"/>
      <c r="AY48" s="2"/>
      <c r="AZ48" s="2"/>
      <c r="BA48" s="2"/>
      <c r="BB48" s="2"/>
    </row>
    <row r="49" spans="1:55" ht="12" customHeight="1" x14ac:dyDescent="0.15">
      <c r="A49" s="26"/>
      <c r="B49" s="547" t="s">
        <v>66</v>
      </c>
      <c r="C49" s="548"/>
      <c r="D49" s="548"/>
      <c r="E49" s="548"/>
      <c r="F49" s="548"/>
      <c r="G49" s="548"/>
      <c r="H49" s="548"/>
      <c r="I49" s="548"/>
      <c r="J49" s="548"/>
      <c r="K49" s="548"/>
      <c r="L49" s="549"/>
      <c r="O49" s="67" t="s">
        <v>83</v>
      </c>
      <c r="W49" s="11"/>
      <c r="X49" s="392"/>
      <c r="Y49" s="398"/>
      <c r="Z49" s="398"/>
      <c r="AA49" s="398"/>
      <c r="AB49" s="398"/>
      <c r="AC49" s="398"/>
      <c r="AD49" s="398"/>
      <c r="AE49" s="392"/>
      <c r="AF49" s="392"/>
      <c r="AG49" s="392"/>
      <c r="AH49" s="392"/>
      <c r="AI49" s="398"/>
      <c r="AJ49" s="398"/>
      <c r="AK49" s="398"/>
      <c r="AL49" s="398"/>
      <c r="AM49" s="398"/>
      <c r="AN49" s="392"/>
      <c r="AO49" s="392"/>
      <c r="AP49" s="403"/>
      <c r="AQ49" s="2"/>
      <c r="AR49" s="2"/>
      <c r="AS49" s="2"/>
      <c r="AT49" s="2"/>
      <c r="AU49" s="2"/>
      <c r="AV49" s="2"/>
      <c r="AW49" s="2"/>
      <c r="AX49" s="2"/>
      <c r="AY49" s="2"/>
      <c r="AZ49" s="2"/>
      <c r="BA49" s="2"/>
      <c r="BB49" s="2"/>
    </row>
    <row r="50" spans="1:55" ht="24" customHeight="1" x14ac:dyDescent="0.15">
      <c r="A50" s="26"/>
      <c r="B50" s="550" t="s">
        <v>347</v>
      </c>
      <c r="C50" s="551"/>
      <c r="D50" s="551"/>
      <c r="E50" s="551"/>
      <c r="F50" s="551"/>
      <c r="G50" s="551"/>
      <c r="H50" s="551"/>
      <c r="I50" s="551"/>
      <c r="J50" s="551"/>
      <c r="K50" s="551"/>
      <c r="L50" s="552"/>
      <c r="O50" s="96" t="s">
        <v>16</v>
      </c>
      <c r="P50" s="515" t="s">
        <v>275</v>
      </c>
      <c r="Q50" s="516"/>
      <c r="R50" s="288" t="s">
        <v>104</v>
      </c>
      <c r="S50" s="515" t="s">
        <v>276</v>
      </c>
      <c r="T50" s="516"/>
      <c r="U50" s="290" t="s">
        <v>104</v>
      </c>
      <c r="V50" s="102" t="s">
        <v>17</v>
      </c>
      <c r="W50" s="11"/>
      <c r="X50" s="392"/>
      <c r="Y50" s="398"/>
      <c r="Z50" s="398"/>
      <c r="AA50" s="398"/>
      <c r="AB50" s="398"/>
      <c r="AC50" s="398"/>
      <c r="AD50" s="398"/>
      <c r="AE50" s="392"/>
      <c r="AF50" s="392"/>
      <c r="AG50" s="392"/>
      <c r="AH50" s="392"/>
      <c r="AI50" s="398"/>
      <c r="AJ50" s="398"/>
      <c r="AK50" s="398"/>
      <c r="AL50" s="398"/>
      <c r="AM50" s="398"/>
      <c r="AN50" s="392"/>
      <c r="AO50" s="392"/>
      <c r="AP50" s="403"/>
      <c r="AQ50" s="2"/>
      <c r="AR50" s="2"/>
      <c r="AS50" s="2"/>
      <c r="AT50" s="2"/>
      <c r="AU50" s="2"/>
      <c r="AV50" s="2"/>
      <c r="AW50" s="2"/>
      <c r="AX50" s="2"/>
      <c r="AY50" s="2"/>
      <c r="AZ50" s="2"/>
      <c r="BA50" s="2"/>
      <c r="BB50" s="2"/>
    </row>
    <row r="51" spans="1:55" ht="15" customHeight="1" x14ac:dyDescent="0.15">
      <c r="A51" s="26"/>
      <c r="B51" s="512" t="s">
        <v>348</v>
      </c>
      <c r="C51" s="513"/>
      <c r="D51" s="513"/>
      <c r="E51" s="513"/>
      <c r="F51" s="513"/>
      <c r="G51" s="513"/>
      <c r="H51" s="513"/>
      <c r="I51" s="513"/>
      <c r="J51" s="513"/>
      <c r="K51" s="513"/>
      <c r="L51" s="514"/>
      <c r="O51" s="68" t="s">
        <v>27</v>
      </c>
      <c r="P51" s="519" t="s">
        <v>298</v>
      </c>
      <c r="Q51" s="520"/>
      <c r="R51" s="69" t="s">
        <v>28</v>
      </c>
      <c r="S51" s="517" t="s">
        <v>299</v>
      </c>
      <c r="T51" s="518"/>
      <c r="U51" s="70" t="s">
        <v>28</v>
      </c>
      <c r="V51" s="174" t="str">
        <f>IF(O51="","",IF(P51="",S51,IF(S51="",P51,IF(P51&gt;S51,S51,P51))))</f>
        <v>34.98</v>
      </c>
      <c r="W51" s="11"/>
      <c r="X51" s="392"/>
      <c r="Y51" s="398"/>
      <c r="Z51" s="398"/>
      <c r="AA51" s="398"/>
      <c r="AB51" s="398"/>
      <c r="AC51" s="398"/>
      <c r="AD51" s="398"/>
      <c r="AE51" s="392"/>
      <c r="AF51" s="399"/>
      <c r="AG51" s="392"/>
      <c r="AH51" s="392"/>
      <c r="AI51" s="398"/>
      <c r="AJ51" s="398"/>
      <c r="AK51" s="398"/>
      <c r="AL51" s="398"/>
      <c r="AM51" s="398"/>
      <c r="AN51" s="392"/>
      <c r="AO51" s="392"/>
      <c r="AP51" s="403"/>
      <c r="AQ51" s="2"/>
      <c r="AR51" s="2"/>
      <c r="AS51" s="2"/>
      <c r="AT51" s="2"/>
      <c r="AU51" s="2"/>
      <c r="AV51" s="2"/>
      <c r="AW51" s="2"/>
      <c r="AX51" s="2"/>
      <c r="AY51" s="2"/>
      <c r="AZ51" s="2"/>
      <c r="BA51" s="2"/>
      <c r="BB51" s="2"/>
    </row>
    <row r="52" spans="1:55" ht="18.75" customHeight="1" x14ac:dyDescent="0.2">
      <c r="A52" s="26"/>
      <c r="B52" s="191"/>
      <c r="C52" s="192"/>
      <c r="D52" s="192"/>
      <c r="E52" s="190"/>
      <c r="F52" s="559" t="s">
        <v>67</v>
      </c>
      <c r="G52" s="559"/>
      <c r="H52" s="559"/>
      <c r="I52" s="510"/>
      <c r="J52" s="510"/>
      <c r="K52" s="510"/>
      <c r="L52" s="511"/>
      <c r="W52" s="11"/>
      <c r="X52" s="392"/>
      <c r="Y52" s="398"/>
      <c r="Z52" s="398"/>
      <c r="AA52" s="398"/>
      <c r="AB52" s="398"/>
      <c r="AC52" s="398"/>
      <c r="AD52" s="398"/>
      <c r="AE52" s="392"/>
      <c r="AF52" s="392"/>
      <c r="AG52" s="392"/>
      <c r="AH52" s="392"/>
      <c r="AI52" s="398"/>
      <c r="AJ52" s="398"/>
      <c r="AK52" s="398"/>
      <c r="AL52" s="398"/>
      <c r="AM52" s="398"/>
      <c r="AN52" s="392"/>
      <c r="AO52" s="392"/>
      <c r="AP52" s="403"/>
      <c r="AQ52" s="2"/>
      <c r="AR52" s="2"/>
      <c r="AS52" s="2"/>
      <c r="AT52" s="2"/>
      <c r="AU52" s="2"/>
      <c r="AV52" s="2"/>
      <c r="AW52" s="2"/>
      <c r="AX52" s="2"/>
      <c r="AY52" s="2"/>
      <c r="AZ52" s="2"/>
      <c r="BA52" s="2"/>
      <c r="BB52" s="2"/>
    </row>
    <row r="53" spans="1:55" ht="15" customHeight="1" x14ac:dyDescent="0.2">
      <c r="A53" s="26"/>
      <c r="N53" s="542" t="s">
        <v>68</v>
      </c>
      <c r="O53" s="543"/>
      <c r="P53" s="107" t="s">
        <v>69</v>
      </c>
      <c r="Q53" s="537" t="s">
        <v>70</v>
      </c>
      <c r="R53" s="537"/>
      <c r="S53" s="71" t="s">
        <v>71</v>
      </c>
      <c r="T53" s="522" t="s">
        <v>72</v>
      </c>
      <c r="U53" s="523"/>
      <c r="V53" s="72" t="s">
        <v>73</v>
      </c>
      <c r="W53" s="11"/>
      <c r="X53" s="392"/>
      <c r="Y53" s="398"/>
      <c r="Z53" s="398"/>
      <c r="AA53" s="398"/>
      <c r="AB53" s="398"/>
      <c r="AC53" s="398"/>
      <c r="AD53" s="398"/>
      <c r="AE53" s="392"/>
      <c r="AF53" s="392"/>
      <c r="AG53" s="392"/>
      <c r="AH53" s="392"/>
      <c r="AI53" s="398"/>
      <c r="AJ53" s="398"/>
      <c r="AK53" s="398"/>
      <c r="AL53" s="398"/>
      <c r="AM53" s="398"/>
      <c r="AN53" s="392"/>
      <c r="AO53" s="392"/>
      <c r="AP53" s="403"/>
      <c r="AQ53" s="2"/>
      <c r="AR53" s="2"/>
      <c r="AS53" s="2"/>
      <c r="AT53" s="2"/>
      <c r="AU53" s="2"/>
      <c r="AV53" s="2"/>
      <c r="AW53" s="2"/>
      <c r="AX53" s="2"/>
      <c r="AY53" s="2"/>
      <c r="AZ53" s="2"/>
      <c r="BA53" s="2"/>
      <c r="BB53" s="2"/>
    </row>
    <row r="54" spans="1:55" ht="15" customHeight="1" x14ac:dyDescent="0.15">
      <c r="A54" s="26"/>
      <c r="B54" s="547" t="s">
        <v>74</v>
      </c>
      <c r="C54" s="548"/>
      <c r="D54" s="548"/>
      <c r="E54" s="548"/>
      <c r="F54" s="548"/>
      <c r="G54" s="548"/>
      <c r="H54" s="548"/>
      <c r="I54" s="548"/>
      <c r="J54" s="548"/>
      <c r="K54" s="548"/>
      <c r="L54" s="549"/>
      <c r="N54" s="544" t="s">
        <v>75</v>
      </c>
      <c r="O54" s="545"/>
      <c r="P54" s="73">
        <v>2000</v>
      </c>
      <c r="Q54" s="538">
        <v>400</v>
      </c>
      <c r="R54" s="538"/>
      <c r="S54" s="74">
        <f>P54+Q54</f>
        <v>2400</v>
      </c>
      <c r="T54" s="524">
        <f>COUNTIF(AH8:AH37,1)</f>
        <v>0</v>
      </c>
      <c r="U54" s="525"/>
      <c r="V54" s="75">
        <f>S54*T54</f>
        <v>0</v>
      </c>
      <c r="W54" s="11"/>
      <c r="X54" s="392"/>
      <c r="Y54" s="398"/>
      <c r="Z54" s="398"/>
      <c r="AA54" s="398"/>
      <c r="AB54" s="398"/>
      <c r="AC54" s="398"/>
      <c r="AD54" s="398"/>
      <c r="AE54" s="392"/>
      <c r="AF54" s="392"/>
      <c r="AG54" s="392"/>
      <c r="AH54" s="392"/>
      <c r="AI54" s="398"/>
      <c r="AJ54" s="398"/>
      <c r="AK54" s="398"/>
      <c r="AL54" s="398"/>
      <c r="AM54" s="398"/>
      <c r="AN54" s="392"/>
      <c r="AO54" s="392"/>
      <c r="AP54" s="403"/>
      <c r="AQ54" s="2"/>
      <c r="AR54" s="2"/>
      <c r="AS54" s="2"/>
      <c r="AT54" s="2"/>
      <c r="AU54" s="2"/>
      <c r="AV54" s="2"/>
      <c r="AW54" s="2"/>
      <c r="AX54" s="2"/>
      <c r="AY54" s="2"/>
      <c r="AZ54" s="2"/>
      <c r="BA54" s="2"/>
      <c r="BB54" s="2"/>
    </row>
    <row r="55" spans="1:55" ht="15" customHeight="1" x14ac:dyDescent="0.2">
      <c r="A55" s="26"/>
      <c r="B55" s="550" t="s">
        <v>347</v>
      </c>
      <c r="C55" s="551"/>
      <c r="D55" s="551"/>
      <c r="E55" s="551"/>
      <c r="F55" s="551"/>
      <c r="G55" s="551"/>
      <c r="H55" s="551"/>
      <c r="I55" s="551"/>
      <c r="J55" s="551"/>
      <c r="K55" s="551"/>
      <c r="L55" s="552"/>
      <c r="N55" s="530" t="s">
        <v>76</v>
      </c>
      <c r="O55" s="531"/>
      <c r="P55" s="76">
        <v>3000</v>
      </c>
      <c r="Q55" s="539">
        <v>400</v>
      </c>
      <c r="R55" s="539"/>
      <c r="S55" s="77">
        <f>P55+Q55</f>
        <v>3400</v>
      </c>
      <c r="T55" s="526">
        <f>COUNTIF(AH8:AH47,2)</f>
        <v>0</v>
      </c>
      <c r="U55" s="527"/>
      <c r="V55" s="78">
        <f>S55*T55</f>
        <v>0</v>
      </c>
      <c r="W55" s="11"/>
      <c r="X55" s="392"/>
      <c r="Y55" s="398"/>
      <c r="Z55" s="398"/>
      <c r="AA55" s="398"/>
      <c r="AB55" s="398"/>
      <c r="AC55" s="398"/>
      <c r="AD55" s="398"/>
      <c r="AE55" s="392"/>
      <c r="AF55" s="392"/>
      <c r="AG55" s="392"/>
      <c r="AH55" s="392"/>
      <c r="AI55" s="398"/>
      <c r="AJ55" s="398"/>
      <c r="AK55" s="398"/>
      <c r="AL55" s="398"/>
      <c r="AM55" s="398"/>
      <c r="AN55" s="392"/>
      <c r="AO55" s="392"/>
      <c r="AP55" s="403"/>
      <c r="AQ55" s="2"/>
      <c r="AR55" s="2"/>
      <c r="AS55" s="2"/>
      <c r="AT55" s="2"/>
      <c r="AU55" s="2"/>
      <c r="AV55" s="2"/>
      <c r="AW55" s="2"/>
      <c r="AX55" s="2"/>
      <c r="AY55" s="2"/>
      <c r="AZ55" s="2"/>
      <c r="BA55" s="2"/>
      <c r="BB55" s="2"/>
    </row>
    <row r="56" spans="1:55" s="16" customFormat="1" ht="15" customHeight="1" x14ac:dyDescent="0.2">
      <c r="A56" s="31"/>
      <c r="B56" s="556"/>
      <c r="C56" s="557"/>
      <c r="D56" s="557"/>
      <c r="E56" s="557"/>
      <c r="F56" s="557"/>
      <c r="G56" s="557"/>
      <c r="H56" s="557"/>
      <c r="I56" s="557"/>
      <c r="J56" s="557"/>
      <c r="K56" s="557"/>
      <c r="L56" s="558"/>
      <c r="N56" s="530" t="s">
        <v>77</v>
      </c>
      <c r="O56" s="531"/>
      <c r="P56" s="79"/>
      <c r="Q56" s="540">
        <v>400</v>
      </c>
      <c r="R56" s="540"/>
      <c r="S56" s="77">
        <f>P56+Q56</f>
        <v>400</v>
      </c>
      <c r="T56" s="526">
        <f>COUNTA(K8:K47)-T54-T55</f>
        <v>0</v>
      </c>
      <c r="U56" s="527"/>
      <c r="V56" s="78">
        <f>S56*T56</f>
        <v>0</v>
      </c>
      <c r="W56" s="17"/>
      <c r="X56" s="399"/>
      <c r="Y56" s="412"/>
      <c r="Z56" s="412"/>
      <c r="AA56" s="412"/>
      <c r="AB56" s="412"/>
      <c r="AC56" s="412"/>
      <c r="AD56" s="412"/>
      <c r="AE56" s="399"/>
      <c r="AF56" s="399"/>
      <c r="AG56" s="399"/>
      <c r="AH56" s="399"/>
      <c r="AI56" s="412"/>
      <c r="AJ56" s="412"/>
      <c r="AK56" s="412"/>
      <c r="AL56" s="412"/>
      <c r="AM56" s="412"/>
      <c r="AN56" s="399"/>
      <c r="AO56" s="399"/>
      <c r="AP56" s="413"/>
      <c r="AQ56" s="18"/>
      <c r="AR56" s="18"/>
      <c r="AS56" s="18"/>
      <c r="AT56" s="18"/>
      <c r="AU56" s="18"/>
      <c r="AV56" s="18"/>
      <c r="AW56" s="18"/>
      <c r="AX56" s="18"/>
      <c r="AY56" s="18"/>
      <c r="AZ56" s="18"/>
      <c r="BA56" s="18"/>
      <c r="BB56" s="18"/>
      <c r="BC56" s="195"/>
    </row>
    <row r="57" spans="1:55" s="19" customFormat="1" ht="15" customHeight="1" x14ac:dyDescent="0.2">
      <c r="A57" s="32"/>
      <c r="B57" s="512" t="s">
        <v>348</v>
      </c>
      <c r="C57" s="513"/>
      <c r="D57" s="513"/>
      <c r="E57" s="513"/>
      <c r="F57" s="513"/>
      <c r="G57" s="513"/>
      <c r="H57" s="513"/>
      <c r="I57" s="513"/>
      <c r="J57" s="513"/>
      <c r="K57" s="513"/>
      <c r="L57" s="514"/>
      <c r="N57" s="534" t="s">
        <v>78</v>
      </c>
      <c r="O57" s="535"/>
      <c r="P57" s="80">
        <v>7000</v>
      </c>
      <c r="Q57" s="541"/>
      <c r="R57" s="541"/>
      <c r="S57" s="81">
        <v>7000</v>
      </c>
      <c r="T57" s="528">
        <f>IF(COUNTA(N8:N47)=0,0,1)</f>
        <v>0</v>
      </c>
      <c r="U57" s="529"/>
      <c r="V57" s="82">
        <f>S57*T57</f>
        <v>0</v>
      </c>
      <c r="W57" s="20"/>
      <c r="X57" s="400"/>
      <c r="Y57" s="414"/>
      <c r="Z57" s="414"/>
      <c r="AA57" s="414"/>
      <c r="AB57" s="414"/>
      <c r="AC57" s="414"/>
      <c r="AD57" s="414"/>
      <c r="AE57" s="400"/>
      <c r="AF57" s="400"/>
      <c r="AG57" s="400"/>
      <c r="AH57" s="400"/>
      <c r="AI57" s="414"/>
      <c r="AJ57" s="414"/>
      <c r="AK57" s="414"/>
      <c r="AL57" s="414"/>
      <c r="AM57" s="414"/>
      <c r="AN57" s="400"/>
      <c r="AO57" s="400"/>
      <c r="AP57" s="415"/>
      <c r="AQ57" s="21"/>
      <c r="AR57" s="21"/>
      <c r="AS57" s="21"/>
      <c r="AT57" s="21"/>
      <c r="AU57" s="21"/>
      <c r="AV57" s="21"/>
      <c r="AW57" s="21"/>
      <c r="AX57" s="21"/>
      <c r="AY57" s="21"/>
      <c r="AZ57" s="21"/>
      <c r="BA57" s="21"/>
      <c r="BB57" s="21"/>
      <c r="BC57" s="196"/>
    </row>
    <row r="58" spans="1:55" s="19" customFormat="1" ht="18.75" customHeight="1" x14ac:dyDescent="0.2">
      <c r="A58" s="32"/>
      <c r="B58" s="554"/>
      <c r="C58" s="555"/>
      <c r="D58" s="555"/>
      <c r="E58" s="176"/>
      <c r="F58" s="559" t="s">
        <v>79</v>
      </c>
      <c r="G58" s="559"/>
      <c r="H58" s="559"/>
      <c r="I58" s="510"/>
      <c r="J58" s="510"/>
      <c r="K58" s="510"/>
      <c r="L58" s="511"/>
      <c r="N58" s="536" t="s">
        <v>80</v>
      </c>
      <c r="O58" s="536"/>
      <c r="P58" s="103">
        <f>V58-Q58</f>
        <v>0</v>
      </c>
      <c r="Q58" s="521">
        <f>Q54*T58</f>
        <v>0</v>
      </c>
      <c r="R58" s="521"/>
      <c r="S58" s="83" t="s">
        <v>80</v>
      </c>
      <c r="T58" s="532">
        <f>SUM(T54:T56)</f>
        <v>0</v>
      </c>
      <c r="U58" s="533"/>
      <c r="V58" s="84">
        <f>SUM(V54:V57)</f>
        <v>0</v>
      </c>
      <c r="W58" s="20"/>
      <c r="X58" s="400"/>
      <c r="Y58" s="414"/>
      <c r="Z58" s="414"/>
      <c r="AA58" s="414"/>
      <c r="AB58" s="414"/>
      <c r="AC58" s="414"/>
      <c r="AD58" s="414"/>
      <c r="AE58" s="400"/>
      <c r="AF58" s="400"/>
      <c r="AG58" s="400"/>
      <c r="AH58" s="400"/>
      <c r="AI58" s="414"/>
      <c r="AJ58" s="414"/>
      <c r="AK58" s="414"/>
      <c r="AL58" s="414"/>
      <c r="AM58" s="414"/>
      <c r="AN58" s="400"/>
      <c r="AO58" s="400"/>
      <c r="AP58" s="415"/>
      <c r="AQ58" s="21"/>
      <c r="AR58" s="21"/>
      <c r="AS58" s="21"/>
      <c r="AT58" s="21"/>
      <c r="AU58" s="21"/>
      <c r="AV58" s="21"/>
      <c r="AW58" s="21"/>
      <c r="AX58" s="21"/>
      <c r="AY58" s="21"/>
      <c r="AZ58" s="21"/>
      <c r="BA58" s="21"/>
      <c r="BB58" s="21"/>
      <c r="BC58" s="196"/>
    </row>
    <row r="59" spans="1:55" s="19" customFormat="1" x14ac:dyDescent="0.2">
      <c r="A59" s="32"/>
      <c r="H59" s="27"/>
      <c r="J59" s="27"/>
      <c r="N59" s="22" t="s">
        <v>5</v>
      </c>
      <c r="W59" s="20"/>
      <c r="X59" s="400"/>
      <c r="Y59" s="414"/>
      <c r="Z59" s="414"/>
      <c r="AA59" s="414"/>
      <c r="AB59" s="414"/>
      <c r="AC59" s="414"/>
      <c r="AD59" s="414"/>
      <c r="AE59" s="400"/>
      <c r="AF59" s="400"/>
      <c r="AG59" s="400"/>
      <c r="AH59" s="400"/>
      <c r="AI59" s="414"/>
      <c r="AJ59" s="414"/>
      <c r="AK59" s="414"/>
      <c r="AL59" s="414"/>
      <c r="AM59" s="414"/>
      <c r="AN59" s="400"/>
      <c r="AO59" s="400"/>
      <c r="AP59" s="415"/>
      <c r="AQ59" s="21"/>
      <c r="AR59" s="21"/>
      <c r="AS59" s="21"/>
      <c r="AT59" s="21"/>
      <c r="AU59" s="21"/>
      <c r="AV59" s="21"/>
      <c r="AW59" s="21"/>
      <c r="AX59" s="21"/>
      <c r="AY59" s="21"/>
      <c r="AZ59" s="21"/>
      <c r="BA59" s="21"/>
      <c r="BB59" s="21"/>
      <c r="BC59" s="196"/>
    </row>
    <row r="60" spans="1:55" s="6" customFormat="1" x14ac:dyDescent="0.2">
      <c r="A60" s="7"/>
      <c r="B60" s="85"/>
      <c r="C60" s="86"/>
      <c r="D60" s="4"/>
      <c r="E60" s="4"/>
      <c r="F60" s="4"/>
      <c r="G60" s="4"/>
      <c r="H60" s="87"/>
      <c r="I60" s="4"/>
      <c r="J60" s="87"/>
      <c r="K60" s="4"/>
      <c r="L60" s="4"/>
      <c r="M60" s="2"/>
      <c r="N60" s="2"/>
      <c r="O60" s="2"/>
      <c r="P60" s="2"/>
      <c r="Q60" s="2"/>
      <c r="R60" s="2"/>
      <c r="S60" s="2"/>
      <c r="T60" s="2"/>
      <c r="U60" s="2"/>
      <c r="V60" s="2"/>
      <c r="W60" s="7"/>
      <c r="X60" s="390"/>
      <c r="Y60" s="405"/>
      <c r="Z60" s="405"/>
      <c r="AA60" s="405"/>
      <c r="AB60" s="405"/>
      <c r="AC60" s="405"/>
      <c r="AD60" s="405"/>
      <c r="AE60" s="390"/>
      <c r="AF60" s="390"/>
      <c r="AG60" s="390"/>
      <c r="AH60" s="390"/>
      <c r="AI60" s="405"/>
      <c r="AJ60" s="405"/>
      <c r="AK60" s="405"/>
      <c r="AL60" s="405"/>
      <c r="AM60" s="405"/>
      <c r="AN60" s="390"/>
      <c r="AO60" s="390"/>
      <c r="AP60" s="405"/>
      <c r="AQ60" s="7"/>
      <c r="AR60" s="7"/>
      <c r="AS60" s="7"/>
      <c r="AT60" s="7"/>
      <c r="AU60" s="7"/>
      <c r="AV60" s="7"/>
      <c r="AW60" s="7"/>
      <c r="AX60" s="7"/>
      <c r="AY60" s="7"/>
      <c r="AZ60" s="7"/>
      <c r="BA60" s="7"/>
      <c r="BB60" s="7"/>
      <c r="BC60" s="194"/>
    </row>
    <row r="61" spans="1:55" x14ac:dyDescent="0.15">
      <c r="A61" s="2"/>
      <c r="B61" s="560"/>
      <c r="C61" s="560"/>
      <c r="D61" s="560"/>
      <c r="E61" s="560"/>
      <c r="F61" s="560"/>
      <c r="G61" s="560"/>
      <c r="H61" s="560"/>
      <c r="I61" s="4"/>
      <c r="J61" s="87"/>
      <c r="K61" s="4"/>
      <c r="L61" s="4"/>
      <c r="M61" s="2"/>
      <c r="N61" s="2"/>
      <c r="O61" s="2"/>
      <c r="P61" s="2"/>
      <c r="Q61" s="2"/>
      <c r="R61" s="2"/>
      <c r="S61" s="2"/>
      <c r="T61" s="2"/>
      <c r="U61" s="2"/>
      <c r="V61" s="2"/>
      <c r="W61" s="2"/>
      <c r="X61" s="389"/>
      <c r="Y61" s="403"/>
      <c r="Z61" s="403"/>
      <c r="AA61" s="403"/>
      <c r="AB61" s="403"/>
      <c r="AC61" s="403"/>
      <c r="AD61" s="403"/>
      <c r="AE61" s="389"/>
      <c r="AF61" s="389"/>
      <c r="AG61" s="389"/>
      <c r="AH61" s="389"/>
      <c r="AI61" s="403"/>
      <c r="AJ61" s="403"/>
      <c r="AK61" s="403"/>
      <c r="AL61" s="403"/>
      <c r="AM61" s="403"/>
      <c r="AN61" s="389"/>
      <c r="AO61" s="389"/>
      <c r="AP61" s="403"/>
      <c r="AQ61" s="2"/>
      <c r="AR61" s="2"/>
      <c r="AS61" s="2"/>
      <c r="AT61" s="2"/>
      <c r="AU61" s="2"/>
      <c r="AV61" s="2"/>
      <c r="AW61" s="2"/>
      <c r="AX61" s="2"/>
      <c r="AY61" s="2"/>
      <c r="AZ61" s="2"/>
      <c r="BA61" s="2"/>
      <c r="BB61" s="2"/>
    </row>
    <row r="62" spans="1:55" x14ac:dyDescent="0.15">
      <c r="A62" s="2"/>
      <c r="B62" s="561"/>
      <c r="C62" s="561"/>
      <c r="D62" s="561"/>
      <c r="E62" s="561"/>
      <c r="F62" s="561"/>
      <c r="G62" s="561"/>
      <c r="H62" s="561"/>
      <c r="I62" s="4"/>
      <c r="J62" s="87"/>
      <c r="K62" s="4"/>
      <c r="L62" s="4"/>
      <c r="M62" s="2"/>
      <c r="N62" s="2"/>
      <c r="O62" s="2"/>
      <c r="P62" s="2"/>
      <c r="Q62" s="2"/>
      <c r="R62" s="2"/>
      <c r="S62" s="2"/>
      <c r="T62" s="2"/>
      <c r="U62" s="2"/>
      <c r="V62" s="2"/>
      <c r="W62" s="2"/>
      <c r="X62" s="389"/>
      <c r="Y62" s="403"/>
      <c r="Z62" s="403"/>
      <c r="AA62" s="403"/>
      <c r="AB62" s="403"/>
      <c r="AC62" s="403"/>
      <c r="AD62" s="403"/>
      <c r="AE62" s="389"/>
      <c r="AF62" s="389"/>
      <c r="AG62" s="389"/>
      <c r="AH62" s="389"/>
      <c r="AI62" s="403"/>
      <c r="AJ62" s="403"/>
      <c r="AK62" s="403"/>
      <c r="AL62" s="403"/>
      <c r="AM62" s="403"/>
      <c r="AN62" s="389"/>
      <c r="AO62" s="389"/>
      <c r="AP62" s="403"/>
      <c r="AQ62" s="2"/>
      <c r="AR62" s="2"/>
      <c r="AS62" s="2"/>
      <c r="AT62" s="2"/>
      <c r="AU62" s="2"/>
      <c r="AV62" s="2"/>
      <c r="AW62" s="2"/>
      <c r="AX62" s="2"/>
      <c r="AY62" s="2"/>
      <c r="AZ62" s="2"/>
      <c r="BA62" s="2"/>
      <c r="BB62" s="2"/>
    </row>
    <row r="63" spans="1:55" x14ac:dyDescent="0.15">
      <c r="A63" s="2"/>
      <c r="B63" s="553"/>
      <c r="C63" s="553"/>
      <c r="D63" s="553"/>
      <c r="E63" s="553"/>
      <c r="F63" s="553"/>
      <c r="G63" s="23"/>
      <c r="H63" s="28"/>
      <c r="I63" s="4"/>
      <c r="J63" s="87"/>
      <c r="K63" s="4"/>
      <c r="L63" s="4"/>
      <c r="M63" s="2"/>
      <c r="N63" s="2"/>
      <c r="O63" s="2"/>
      <c r="P63" s="2"/>
      <c r="Q63" s="2"/>
      <c r="R63" s="2"/>
      <c r="S63" s="2"/>
      <c r="T63" s="2"/>
      <c r="U63" s="2"/>
      <c r="V63" s="2"/>
      <c r="W63" s="2"/>
      <c r="X63" s="389"/>
      <c r="Y63" s="403"/>
      <c r="Z63" s="403"/>
      <c r="AA63" s="403"/>
      <c r="AB63" s="403"/>
      <c r="AC63" s="403"/>
      <c r="AD63" s="403"/>
      <c r="AE63" s="389"/>
      <c r="AF63" s="389"/>
      <c r="AG63" s="389"/>
      <c r="AH63" s="389"/>
      <c r="AI63" s="403"/>
      <c r="AJ63" s="403"/>
      <c r="AK63" s="403"/>
      <c r="AL63" s="403"/>
      <c r="AM63" s="403"/>
      <c r="AN63" s="389"/>
      <c r="AO63" s="389"/>
      <c r="AP63" s="403"/>
      <c r="AQ63" s="2"/>
      <c r="AR63" s="2"/>
      <c r="AS63" s="2"/>
      <c r="AT63" s="2"/>
      <c r="AU63" s="2"/>
      <c r="AV63" s="2"/>
      <c r="AW63" s="2"/>
      <c r="AX63" s="2"/>
      <c r="AY63" s="2"/>
      <c r="AZ63" s="2"/>
      <c r="BA63" s="2"/>
      <c r="BB63" s="2"/>
    </row>
    <row r="64" spans="1:55" x14ac:dyDescent="0.2">
      <c r="A64" s="2"/>
      <c r="B64" s="24"/>
      <c r="C64" s="24"/>
      <c r="D64" s="23"/>
      <c r="E64" s="23"/>
      <c r="F64" s="23"/>
      <c r="G64" s="25"/>
      <c r="H64" s="28"/>
      <c r="I64" s="4"/>
      <c r="J64" s="87"/>
      <c r="K64" s="4"/>
      <c r="L64" s="4"/>
      <c r="M64" s="2"/>
      <c r="N64" s="2"/>
      <c r="O64" s="2"/>
      <c r="P64" s="2"/>
      <c r="Q64" s="2"/>
      <c r="R64" s="2"/>
      <c r="S64" s="2"/>
      <c r="T64" s="2"/>
      <c r="U64" s="2"/>
      <c r="V64" s="2"/>
      <c r="W64" s="2"/>
      <c r="X64" s="389"/>
      <c r="Y64" s="403"/>
      <c r="Z64" s="403"/>
      <c r="AA64" s="403"/>
      <c r="AB64" s="403"/>
      <c r="AC64" s="403"/>
      <c r="AD64" s="403"/>
      <c r="AE64" s="389"/>
      <c r="AF64" s="389"/>
      <c r="AG64" s="389"/>
      <c r="AH64" s="389"/>
      <c r="AI64" s="403"/>
      <c r="AJ64" s="403"/>
      <c r="AK64" s="403"/>
      <c r="AL64" s="403"/>
      <c r="AM64" s="403"/>
      <c r="AN64" s="389"/>
      <c r="AO64" s="389"/>
      <c r="AP64" s="403"/>
      <c r="AQ64" s="2"/>
      <c r="AR64" s="2"/>
      <c r="AS64" s="2"/>
      <c r="AT64" s="2"/>
      <c r="AU64" s="2"/>
      <c r="AV64" s="2"/>
      <c r="AW64" s="2"/>
      <c r="AX64" s="2"/>
      <c r="AY64" s="2"/>
      <c r="AZ64" s="2"/>
      <c r="BA64" s="2"/>
      <c r="BB64" s="2"/>
    </row>
    <row r="65" spans="1:54" x14ac:dyDescent="0.2">
      <c r="A65" s="2"/>
      <c r="B65" s="85"/>
      <c r="C65" s="86"/>
      <c r="D65" s="4"/>
      <c r="E65" s="4"/>
      <c r="F65" s="4"/>
      <c r="G65" s="4"/>
      <c r="H65" s="87"/>
      <c r="I65" s="4"/>
      <c r="J65" s="87"/>
      <c r="K65" s="4"/>
      <c r="L65" s="4"/>
      <c r="M65" s="2"/>
      <c r="N65" s="2"/>
      <c r="O65" s="2"/>
      <c r="P65" s="2"/>
      <c r="Q65" s="2"/>
      <c r="R65" s="2"/>
      <c r="S65" s="2"/>
      <c r="T65" s="2"/>
      <c r="U65" s="2"/>
      <c r="V65" s="2"/>
      <c r="W65" s="2"/>
      <c r="X65" s="389"/>
      <c r="Y65" s="403"/>
      <c r="Z65" s="403"/>
      <c r="AA65" s="403"/>
      <c r="AB65" s="403"/>
      <c r="AC65" s="403"/>
      <c r="AD65" s="403"/>
      <c r="AE65" s="389"/>
      <c r="AF65" s="389"/>
      <c r="AG65" s="389"/>
      <c r="AH65" s="389"/>
      <c r="AI65" s="403"/>
      <c r="AJ65" s="403"/>
      <c r="AK65" s="403"/>
      <c r="AL65" s="403"/>
      <c r="AM65" s="403"/>
      <c r="AN65" s="389"/>
      <c r="AO65" s="389"/>
      <c r="AP65" s="403"/>
      <c r="AQ65" s="2"/>
      <c r="AR65" s="2"/>
      <c r="AS65" s="2"/>
      <c r="AT65" s="2"/>
      <c r="AU65" s="2"/>
      <c r="AV65" s="2"/>
      <c r="AW65" s="2"/>
      <c r="AX65" s="2"/>
      <c r="AY65" s="2"/>
      <c r="AZ65" s="2"/>
      <c r="BA65" s="2"/>
      <c r="BB65" s="2"/>
    </row>
    <row r="66" spans="1:54" x14ac:dyDescent="0.2">
      <c r="A66" s="2"/>
      <c r="B66" s="85"/>
      <c r="C66" s="86"/>
      <c r="D66" s="4"/>
      <c r="E66" s="4"/>
      <c r="F66" s="4"/>
      <c r="G66" s="4"/>
      <c r="H66" s="87"/>
      <c r="I66" s="4"/>
      <c r="J66" s="87"/>
      <c r="K66" s="4"/>
      <c r="L66" s="4"/>
      <c r="M66" s="2"/>
      <c r="N66" s="2"/>
      <c r="O66" s="2"/>
      <c r="P66" s="2"/>
      <c r="Q66" s="2"/>
      <c r="R66" s="2"/>
      <c r="S66" s="2"/>
      <c r="T66" s="2"/>
      <c r="U66" s="2"/>
      <c r="V66" s="2"/>
      <c r="W66" s="2"/>
      <c r="X66" s="389"/>
      <c r="Y66" s="403"/>
      <c r="Z66" s="403"/>
      <c r="AA66" s="403"/>
      <c r="AB66" s="403"/>
      <c r="AC66" s="403"/>
      <c r="AD66" s="403"/>
      <c r="AE66" s="389"/>
      <c r="AF66" s="389"/>
      <c r="AG66" s="389"/>
      <c r="AH66" s="389"/>
      <c r="AI66" s="403"/>
      <c r="AJ66" s="403"/>
      <c r="AK66" s="403"/>
      <c r="AL66" s="403"/>
      <c r="AM66" s="403"/>
      <c r="AN66" s="389"/>
      <c r="AO66" s="389"/>
      <c r="AP66" s="403"/>
      <c r="AQ66" s="2"/>
      <c r="AR66" s="2"/>
      <c r="AS66" s="2"/>
      <c r="AT66" s="2"/>
      <c r="AU66" s="2"/>
      <c r="AV66" s="2"/>
      <c r="AW66" s="2"/>
      <c r="AX66" s="2"/>
      <c r="AY66" s="2"/>
      <c r="AZ66" s="2"/>
      <c r="BA66" s="2"/>
      <c r="BB66" s="2"/>
    </row>
    <row r="67" spans="1:54" x14ac:dyDescent="0.2">
      <c r="A67" s="2"/>
      <c r="B67" s="85"/>
      <c r="C67" s="86"/>
      <c r="D67" s="4"/>
      <c r="E67" s="4"/>
      <c r="F67" s="4"/>
      <c r="G67" s="4"/>
      <c r="H67" s="87"/>
      <c r="I67" s="4"/>
      <c r="J67" s="87"/>
      <c r="K67" s="4"/>
      <c r="L67" s="4"/>
      <c r="M67" s="2"/>
      <c r="N67" s="2"/>
      <c r="O67" s="2"/>
      <c r="P67" s="2"/>
      <c r="Q67" s="2"/>
      <c r="R67" s="2"/>
      <c r="S67" s="2"/>
      <c r="T67" s="2"/>
      <c r="U67" s="2"/>
      <c r="V67" s="2"/>
      <c r="W67" s="2"/>
      <c r="X67" s="389"/>
      <c r="Y67" s="403"/>
      <c r="Z67" s="403"/>
      <c r="AA67" s="403"/>
      <c r="AB67" s="403"/>
      <c r="AC67" s="403"/>
      <c r="AD67" s="403"/>
      <c r="AE67" s="389"/>
      <c r="AF67" s="389"/>
      <c r="AG67" s="389"/>
      <c r="AH67" s="389"/>
      <c r="AI67" s="403"/>
      <c r="AJ67" s="403"/>
      <c r="AK67" s="403"/>
      <c r="AL67" s="403"/>
      <c r="AM67" s="403"/>
      <c r="AN67" s="389"/>
      <c r="AO67" s="389"/>
      <c r="AP67" s="403"/>
      <c r="AQ67" s="2"/>
      <c r="AR67" s="2"/>
      <c r="AS67" s="2"/>
      <c r="AT67" s="2"/>
      <c r="AU67" s="2"/>
      <c r="AV67" s="2"/>
      <c r="AW67" s="2"/>
      <c r="AX67" s="2"/>
      <c r="AY67" s="2"/>
      <c r="AZ67" s="2"/>
      <c r="BA67" s="2"/>
      <c r="BB67" s="2"/>
    </row>
    <row r="68" spans="1:54" x14ac:dyDescent="0.2">
      <c r="A68" s="2"/>
      <c r="B68" s="88"/>
      <c r="C68" s="89"/>
      <c r="D68" s="2"/>
      <c r="E68" s="2"/>
      <c r="F68" s="2"/>
      <c r="G68" s="2"/>
      <c r="H68" s="90"/>
      <c r="I68" s="2"/>
      <c r="J68" s="90"/>
      <c r="K68" s="2"/>
      <c r="L68" s="2"/>
      <c r="M68" s="2"/>
      <c r="N68" s="2"/>
      <c r="O68" s="2"/>
      <c r="P68" s="2"/>
      <c r="Q68" s="2"/>
      <c r="R68" s="2"/>
      <c r="S68" s="2"/>
      <c r="T68" s="2"/>
      <c r="U68" s="2"/>
      <c r="V68" s="2"/>
      <c r="W68" s="2"/>
      <c r="X68" s="389"/>
      <c r="Y68" s="403"/>
      <c r="Z68" s="403"/>
      <c r="AA68" s="403"/>
      <c r="AB68" s="403"/>
      <c r="AC68" s="403"/>
      <c r="AD68" s="403"/>
      <c r="AE68" s="389"/>
      <c r="AF68" s="389"/>
      <c r="AG68" s="389"/>
      <c r="AH68" s="389"/>
      <c r="AI68" s="403"/>
      <c r="AJ68" s="403"/>
      <c r="AK68" s="403"/>
      <c r="AL68" s="403"/>
      <c r="AM68" s="403"/>
      <c r="AN68" s="389"/>
      <c r="AO68" s="389"/>
      <c r="AP68" s="403"/>
      <c r="AQ68" s="2"/>
      <c r="AR68" s="2"/>
      <c r="AS68" s="2"/>
      <c r="AT68" s="2"/>
      <c r="AU68" s="2"/>
      <c r="AV68" s="2"/>
      <c r="AW68" s="2"/>
      <c r="AX68" s="2"/>
      <c r="AY68" s="2"/>
      <c r="AZ68" s="2"/>
      <c r="BA68" s="2"/>
      <c r="BB68" s="2"/>
    </row>
    <row r="69" spans="1:54" x14ac:dyDescent="0.2">
      <c r="A69" s="2"/>
      <c r="B69" s="88"/>
      <c r="C69" s="89"/>
      <c r="D69" s="2"/>
      <c r="E69" s="2"/>
      <c r="F69" s="2"/>
      <c r="G69" s="2"/>
      <c r="H69" s="90"/>
      <c r="I69" s="2"/>
      <c r="J69" s="90"/>
      <c r="K69" s="2"/>
      <c r="L69" s="2"/>
      <c r="M69" s="2"/>
      <c r="N69" s="2"/>
      <c r="O69" s="2"/>
      <c r="P69" s="2"/>
      <c r="Q69" s="2"/>
      <c r="R69" s="2"/>
      <c r="S69" s="2"/>
      <c r="T69" s="2"/>
      <c r="U69" s="2"/>
      <c r="V69" s="2"/>
      <c r="W69" s="2"/>
      <c r="X69" s="389"/>
      <c r="Y69" s="403"/>
      <c r="Z69" s="403"/>
      <c r="AA69" s="403"/>
      <c r="AB69" s="403"/>
      <c r="AC69" s="403"/>
      <c r="AD69" s="403"/>
      <c r="AE69" s="389"/>
      <c r="AF69" s="389"/>
      <c r="AG69" s="389"/>
      <c r="AH69" s="389"/>
      <c r="AI69" s="403"/>
      <c r="AJ69" s="403"/>
      <c r="AK69" s="403"/>
      <c r="AL69" s="403"/>
      <c r="AM69" s="403"/>
      <c r="AN69" s="389"/>
      <c r="AO69" s="389"/>
      <c r="AP69" s="403"/>
      <c r="AQ69" s="2"/>
      <c r="AR69" s="2"/>
      <c r="AS69" s="2"/>
      <c r="AT69" s="2"/>
      <c r="AU69" s="2"/>
      <c r="AV69" s="2"/>
      <c r="AW69" s="2"/>
      <c r="AX69" s="2"/>
      <c r="AY69" s="2"/>
      <c r="AZ69" s="2"/>
      <c r="BA69" s="2"/>
      <c r="BB69" s="2"/>
    </row>
    <row r="70" spans="1:54" x14ac:dyDescent="0.2">
      <c r="A70" s="2"/>
      <c r="B70" s="88"/>
      <c r="C70" s="89"/>
      <c r="D70" s="2"/>
      <c r="E70" s="2"/>
      <c r="F70" s="2"/>
      <c r="G70" s="2"/>
      <c r="H70" s="90"/>
      <c r="I70" s="2"/>
      <c r="J70" s="90"/>
      <c r="K70" s="2"/>
      <c r="L70" s="2"/>
      <c r="M70" s="2"/>
      <c r="N70" s="2"/>
      <c r="O70" s="2"/>
      <c r="P70" s="2"/>
      <c r="Q70" s="2"/>
      <c r="R70" s="2"/>
      <c r="S70" s="2"/>
      <c r="T70" s="2"/>
      <c r="U70" s="2"/>
      <c r="V70" s="2"/>
      <c r="W70" s="2"/>
      <c r="X70" s="389"/>
      <c r="Y70" s="403"/>
      <c r="Z70" s="403"/>
      <c r="AA70" s="403"/>
      <c r="AB70" s="403"/>
      <c r="AC70" s="403"/>
      <c r="AD70" s="403"/>
      <c r="AE70" s="389"/>
      <c r="AF70" s="389"/>
      <c r="AG70" s="389"/>
      <c r="AH70" s="389"/>
      <c r="AI70" s="403"/>
      <c r="AJ70" s="403"/>
      <c r="AK70" s="403"/>
      <c r="AL70" s="403"/>
      <c r="AM70" s="403"/>
      <c r="AN70" s="389"/>
      <c r="AO70" s="389"/>
      <c r="AP70" s="403"/>
      <c r="AQ70" s="2"/>
      <c r="AR70" s="2"/>
      <c r="AS70" s="2"/>
      <c r="AT70" s="2"/>
      <c r="AU70" s="2"/>
      <c r="AV70" s="2"/>
      <c r="AW70" s="2"/>
      <c r="AX70" s="2"/>
      <c r="AY70" s="2"/>
      <c r="AZ70" s="2"/>
      <c r="BA70" s="2"/>
      <c r="BB70" s="2"/>
    </row>
  </sheetData>
  <sheetProtection selectLockedCells="1"/>
  <mergeCells count="276">
    <mergeCell ref="S2:V2"/>
    <mergeCell ref="T3:V3"/>
    <mergeCell ref="B5:F6"/>
    <mergeCell ref="K8:K9"/>
    <mergeCell ref="N8:N9"/>
    <mergeCell ref="P5:U5"/>
    <mergeCell ref="O6:V6"/>
    <mergeCell ref="L9:M9"/>
    <mergeCell ref="G2:J2"/>
    <mergeCell ref="G4:J4"/>
    <mergeCell ref="H8:H9"/>
    <mergeCell ref="G8:G9"/>
    <mergeCell ref="L8:M8"/>
    <mergeCell ref="F7:J7"/>
    <mergeCell ref="F8:F9"/>
    <mergeCell ref="J8:J9"/>
    <mergeCell ref="P2:R2"/>
    <mergeCell ref="P3:R3"/>
    <mergeCell ref="L7:M7"/>
    <mergeCell ref="P4:R4"/>
    <mergeCell ref="K3:M3"/>
    <mergeCell ref="D2:F2"/>
    <mergeCell ref="D3:F3"/>
    <mergeCell ref="S4:V4"/>
    <mergeCell ref="K2:M2"/>
    <mergeCell ref="K4:M4"/>
    <mergeCell ref="G3:J3"/>
    <mergeCell ref="B20:B21"/>
    <mergeCell ref="B18:B19"/>
    <mergeCell ref="G12:G13"/>
    <mergeCell ref="G14:G15"/>
    <mergeCell ref="H14:H15"/>
    <mergeCell ref="B16:B17"/>
    <mergeCell ref="B14:B15"/>
    <mergeCell ref="F16:F17"/>
    <mergeCell ref="C14:C15"/>
    <mergeCell ref="F18:F19"/>
    <mergeCell ref="J12:J13"/>
    <mergeCell ref="K14:K15"/>
    <mergeCell ref="C16:C17"/>
    <mergeCell ref="C18:C19"/>
    <mergeCell ref="F14:F15"/>
    <mergeCell ref="C20:C21"/>
    <mergeCell ref="I16:I17"/>
    <mergeCell ref="G18:G19"/>
    <mergeCell ref="I12:I13"/>
    <mergeCell ref="I14:I15"/>
    <mergeCell ref="G16:G17"/>
    <mergeCell ref="I30:I31"/>
    <mergeCell ref="J26:J27"/>
    <mergeCell ref="H22:H23"/>
    <mergeCell ref="G26:G27"/>
    <mergeCell ref="I22:I23"/>
    <mergeCell ref="G30:G31"/>
    <mergeCell ref="H30:H31"/>
    <mergeCell ref="J30:J31"/>
    <mergeCell ref="G24:G25"/>
    <mergeCell ref="B22:B23"/>
    <mergeCell ref="C24:C25"/>
    <mergeCell ref="C28:C29"/>
    <mergeCell ref="I26:I27"/>
    <mergeCell ref="F26:F27"/>
    <mergeCell ref="B28:B29"/>
    <mergeCell ref="B26:B27"/>
    <mergeCell ref="K26:K27"/>
    <mergeCell ref="B24:B25"/>
    <mergeCell ref="J22:J23"/>
    <mergeCell ref="C22:C23"/>
    <mergeCell ref="J28:J29"/>
    <mergeCell ref="C26:C27"/>
    <mergeCell ref="F24:F25"/>
    <mergeCell ref="F28:F29"/>
    <mergeCell ref="H26:H27"/>
    <mergeCell ref="K22:K23"/>
    <mergeCell ref="G22:G23"/>
    <mergeCell ref="L22:M22"/>
    <mergeCell ref="L23:M23"/>
    <mergeCell ref="L29:M29"/>
    <mergeCell ref="L30:M30"/>
    <mergeCell ref="L28:M28"/>
    <mergeCell ref="L31:M31"/>
    <mergeCell ref="L32:M32"/>
    <mergeCell ref="L33:M33"/>
    <mergeCell ref="L26:M26"/>
    <mergeCell ref="L27:M27"/>
    <mergeCell ref="H16:H17"/>
    <mergeCell ref="I18:I19"/>
    <mergeCell ref="K16:K17"/>
    <mergeCell ref="J18:J19"/>
    <mergeCell ref="J16:J17"/>
    <mergeCell ref="K20:K21"/>
    <mergeCell ref="B8:B9"/>
    <mergeCell ref="C8:C9"/>
    <mergeCell ref="C10:C11"/>
    <mergeCell ref="B12:B13"/>
    <mergeCell ref="C12:C13"/>
    <mergeCell ref="I8:I9"/>
    <mergeCell ref="F12:F13"/>
    <mergeCell ref="B10:B11"/>
    <mergeCell ref="H12:H13"/>
    <mergeCell ref="I10:I11"/>
    <mergeCell ref="F10:F11"/>
    <mergeCell ref="L14:M14"/>
    <mergeCell ref="L10:M10"/>
    <mergeCell ref="L11:M11"/>
    <mergeCell ref="L13:M13"/>
    <mergeCell ref="F34:F35"/>
    <mergeCell ref="H20:H21"/>
    <mergeCell ref="I20:I21"/>
    <mergeCell ref="J20:J21"/>
    <mergeCell ref="F20:F21"/>
    <mergeCell ref="G20:G21"/>
    <mergeCell ref="K12:K13"/>
    <mergeCell ref="J14:J15"/>
    <mergeCell ref="G10:G11"/>
    <mergeCell ref="H10:H11"/>
    <mergeCell ref="L19:M19"/>
    <mergeCell ref="L17:M17"/>
    <mergeCell ref="K18:K19"/>
    <mergeCell ref="L16:M16"/>
    <mergeCell ref="K10:K11"/>
    <mergeCell ref="L18:M18"/>
    <mergeCell ref="F22:F23"/>
    <mergeCell ref="H18:H19"/>
    <mergeCell ref="L15:M15"/>
    <mergeCell ref="J10:J11"/>
    <mergeCell ref="N20:N21"/>
    <mergeCell ref="N22:N23"/>
    <mergeCell ref="L20:M20"/>
    <mergeCell ref="L21:M21"/>
    <mergeCell ref="K28:K29"/>
    <mergeCell ref="I58:L58"/>
    <mergeCell ref="B61:H61"/>
    <mergeCell ref="B62:H62"/>
    <mergeCell ref="I34:I35"/>
    <mergeCell ref="J34:J35"/>
    <mergeCell ref="F52:H52"/>
    <mergeCell ref="L35:M35"/>
    <mergeCell ref="L36:M36"/>
    <mergeCell ref="G34:G35"/>
    <mergeCell ref="I28:I29"/>
    <mergeCell ref="F32:F33"/>
    <mergeCell ref="G32:G33"/>
    <mergeCell ref="H32:H33"/>
    <mergeCell ref="G28:G29"/>
    <mergeCell ref="H28:H29"/>
    <mergeCell ref="G36:G37"/>
    <mergeCell ref="H36:H37"/>
    <mergeCell ref="I36:I37"/>
    <mergeCell ref="J36:J37"/>
    <mergeCell ref="B63:F63"/>
    <mergeCell ref="B54:L54"/>
    <mergeCell ref="B58:D58"/>
    <mergeCell ref="B55:L56"/>
    <mergeCell ref="B57:L57"/>
    <mergeCell ref="F58:H58"/>
    <mergeCell ref="K24:K25"/>
    <mergeCell ref="H24:H25"/>
    <mergeCell ref="I24:I25"/>
    <mergeCell ref="J24:J25"/>
    <mergeCell ref="K36:K37"/>
    <mergeCell ref="K32:K33"/>
    <mergeCell ref="C36:C37"/>
    <mergeCell ref="B34:B35"/>
    <mergeCell ref="B32:B33"/>
    <mergeCell ref="B30:B31"/>
    <mergeCell ref="B36:B37"/>
    <mergeCell ref="C34:C35"/>
    <mergeCell ref="C32:C33"/>
    <mergeCell ref="I32:I33"/>
    <mergeCell ref="J32:J33"/>
    <mergeCell ref="F30:F31"/>
    <mergeCell ref="C30:C31"/>
    <mergeCell ref="K30:K31"/>
    <mergeCell ref="L12:M12"/>
    <mergeCell ref="D1:U1"/>
    <mergeCell ref="N14:N15"/>
    <mergeCell ref="N12:N13"/>
    <mergeCell ref="N10:N11"/>
    <mergeCell ref="N24:N25"/>
    <mergeCell ref="B49:L49"/>
    <mergeCell ref="B50:L50"/>
    <mergeCell ref="L37:M37"/>
    <mergeCell ref="H34:H35"/>
    <mergeCell ref="K34:K35"/>
    <mergeCell ref="F36:F37"/>
    <mergeCell ref="L34:M34"/>
    <mergeCell ref="L38:M38"/>
    <mergeCell ref="L40:M40"/>
    <mergeCell ref="L42:M42"/>
    <mergeCell ref="N36:N37"/>
    <mergeCell ref="N26:N27"/>
    <mergeCell ref="N28:N29"/>
    <mergeCell ref="N30:N31"/>
    <mergeCell ref="N32:N33"/>
    <mergeCell ref="N34:N35"/>
    <mergeCell ref="N16:N17"/>
    <mergeCell ref="N18:N19"/>
    <mergeCell ref="S50:T50"/>
    <mergeCell ref="S51:T51"/>
    <mergeCell ref="P50:Q50"/>
    <mergeCell ref="P51:Q51"/>
    <mergeCell ref="Q58:R58"/>
    <mergeCell ref="T53:U53"/>
    <mergeCell ref="T54:U54"/>
    <mergeCell ref="L24:M24"/>
    <mergeCell ref="L25:M25"/>
    <mergeCell ref="T55:U55"/>
    <mergeCell ref="T57:U57"/>
    <mergeCell ref="N55:O55"/>
    <mergeCell ref="N56:O56"/>
    <mergeCell ref="T58:U58"/>
    <mergeCell ref="N57:O57"/>
    <mergeCell ref="T56:U56"/>
    <mergeCell ref="N58:O58"/>
    <mergeCell ref="Q53:R53"/>
    <mergeCell ref="Q54:R54"/>
    <mergeCell ref="Q55:R55"/>
    <mergeCell ref="Q56:R56"/>
    <mergeCell ref="Q57:R57"/>
    <mergeCell ref="N53:O53"/>
    <mergeCell ref="N54:O54"/>
    <mergeCell ref="I52:L52"/>
    <mergeCell ref="B51:L51"/>
    <mergeCell ref="B38:B39"/>
    <mergeCell ref="C38:C39"/>
    <mergeCell ref="F38:F39"/>
    <mergeCell ref="G38:G39"/>
    <mergeCell ref="H38:H39"/>
    <mergeCell ref="I38:I39"/>
    <mergeCell ref="J38:J39"/>
    <mergeCell ref="K38:K39"/>
    <mergeCell ref="B42:B43"/>
    <mergeCell ref="C42:C43"/>
    <mergeCell ref="F42:F43"/>
    <mergeCell ref="G42:G43"/>
    <mergeCell ref="H42:H43"/>
    <mergeCell ref="I42:I43"/>
    <mergeCell ref="J42:J43"/>
    <mergeCell ref="K42:K43"/>
    <mergeCell ref="K46:K47"/>
    <mergeCell ref="L46:M46"/>
    <mergeCell ref="N38:N39"/>
    <mergeCell ref="L39:M39"/>
    <mergeCell ref="B40:B41"/>
    <mergeCell ref="C40:C41"/>
    <mergeCell ref="F40:F41"/>
    <mergeCell ref="G40:G41"/>
    <mergeCell ref="H40:H41"/>
    <mergeCell ref="I40:I41"/>
    <mergeCell ref="J40:J41"/>
    <mergeCell ref="K40:K41"/>
    <mergeCell ref="N40:N41"/>
    <mergeCell ref="L41:M41"/>
    <mergeCell ref="N42:N43"/>
    <mergeCell ref="L43:M43"/>
    <mergeCell ref="B44:B45"/>
    <mergeCell ref="C44:C45"/>
    <mergeCell ref="F44:F45"/>
    <mergeCell ref="G44:G45"/>
    <mergeCell ref="H44:H45"/>
    <mergeCell ref="I44:I45"/>
    <mergeCell ref="J44:J45"/>
    <mergeCell ref="K44:K45"/>
    <mergeCell ref="N46:N47"/>
    <mergeCell ref="L47:M47"/>
    <mergeCell ref="L44:M44"/>
    <mergeCell ref="N44:N45"/>
    <mergeCell ref="L45:M45"/>
    <mergeCell ref="B46:B47"/>
    <mergeCell ref="C46:C47"/>
    <mergeCell ref="F46:F47"/>
    <mergeCell ref="G46:G47"/>
    <mergeCell ref="H46:H47"/>
    <mergeCell ref="I46:I47"/>
    <mergeCell ref="J46:J47"/>
  </mergeCells>
  <phoneticPr fontId="2"/>
  <conditionalFormatting sqref="Z1 W1:X1">
    <cfRule type="expression" dxfId="42" priority="7" stopIfTrue="1">
      <formula>#REF!=""</formula>
    </cfRule>
  </conditionalFormatting>
  <conditionalFormatting sqref="D8:E8 D10:E10 D12:E12 D14:E14 D16:E16 D18:E18 D20:E20 D22:E22 D24:E24 D26:E26 D28:E28 D30:E30 D32:E32 D34:E34 D36:E36">
    <cfRule type="expression" dxfId="41" priority="8" stopIfTrue="1">
      <formula>AND($D9&gt;0,$D8="")</formula>
    </cfRule>
  </conditionalFormatting>
  <conditionalFormatting sqref="R8:R47">
    <cfRule type="expression" priority="9" stopIfTrue="1">
      <formula>P8=""</formula>
    </cfRule>
    <cfRule type="expression" dxfId="40" priority="10" stopIfTrue="1">
      <formula>AND(R8="",P8&gt;0)</formula>
    </cfRule>
  </conditionalFormatting>
  <conditionalFormatting sqref="Q8:Q47 T8:T47">
    <cfRule type="expression" priority="11" stopIfTrue="1">
      <formula>P8=""</formula>
    </cfRule>
    <cfRule type="expression" dxfId="39" priority="12" stopIfTrue="1">
      <formula>AND(Q8="",OR($L8="１００Ｍ",$L8="２００Ｍ",$L8="１００ＭＨ",$L8="１１０ＭＨ",$L8="走幅跳"))</formula>
    </cfRule>
  </conditionalFormatting>
  <conditionalFormatting sqref="H8:H36 J8:K36 H38 H40 H42 H44 H46 J38 J40 J42 J44 J46">
    <cfRule type="expression" dxfId="38" priority="13" stopIfTrue="1">
      <formula>AND($D9&gt;0,H8="")</formula>
    </cfRule>
  </conditionalFormatting>
  <conditionalFormatting sqref="O51">
    <cfRule type="expression" dxfId="37" priority="14" stopIfTrue="1">
      <formula>AND(T57&gt;0,O51="")</formula>
    </cfRule>
  </conditionalFormatting>
  <conditionalFormatting sqref="P8:P47">
    <cfRule type="expression" dxfId="36" priority="15" stopIfTrue="1">
      <formula>P8=""</formula>
    </cfRule>
    <cfRule type="expression" dxfId="35" priority="16" stopIfTrue="1">
      <formula>P8=V8</formula>
    </cfRule>
  </conditionalFormatting>
  <conditionalFormatting sqref="S8:S47">
    <cfRule type="expression" dxfId="34" priority="17" stopIfTrue="1">
      <formula>S8=""</formula>
    </cfRule>
    <cfRule type="expression" dxfId="33" priority="18" stopIfTrue="1">
      <formula>S8=V8</formula>
    </cfRule>
  </conditionalFormatting>
  <conditionalFormatting sqref="U8:U47">
    <cfRule type="expression" priority="19" stopIfTrue="1">
      <formula>S8=""</formula>
    </cfRule>
    <cfRule type="expression" dxfId="32" priority="20" stopIfTrue="1">
      <formula>AND(U8="",S8&gt;0)</formula>
    </cfRule>
  </conditionalFormatting>
  <conditionalFormatting sqref="H37:H47 J37:J47 K37:K38 K40 K42 K44 K46">
    <cfRule type="expression" dxfId="31" priority="22" stopIfTrue="1">
      <formula>AND($D48&gt;0,H37="")</formula>
    </cfRule>
  </conditionalFormatting>
  <conditionalFormatting sqref="D38:E38 D40:E40 D42:E42 D44:E44 D46:E46">
    <cfRule type="expression" dxfId="30" priority="6" stopIfTrue="1">
      <formula>AND($D39&gt;0,$D38="")</formula>
    </cfRule>
  </conditionalFormatting>
  <conditionalFormatting sqref="H38:H46 J38:J46 K38 K40 K42 K44 K46">
    <cfRule type="expression" dxfId="29" priority="5" stopIfTrue="1">
      <formula>AND($D39&gt;0,H38="")</formula>
    </cfRule>
  </conditionalFormatting>
  <conditionalFormatting sqref="F8:F47">
    <cfRule type="containsBlanks" dxfId="28" priority="3">
      <formula>LEN(TRIM(F8))=0</formula>
    </cfRule>
    <cfRule type="containsBlanks" dxfId="27" priority="4">
      <formula>LEN(TRIM(F8))=0</formula>
    </cfRule>
  </conditionalFormatting>
  <conditionalFormatting sqref="H8:H47 J8:J47">
    <cfRule type="containsBlanks" dxfId="26" priority="2">
      <formula>LEN(TRIM(H8))=0</formula>
    </cfRule>
  </conditionalFormatting>
  <conditionalFormatting sqref="K8:K47">
    <cfRule type="containsBlanks" dxfId="25" priority="1">
      <formula>LEN(TRIM(K8))=0</formula>
    </cfRule>
  </conditionalFormatting>
  <dataValidations xWindow="370" yWindow="339" count="14">
    <dataValidation type="list" allowBlank="1" showInputMessage="1" showErrorMessage="1" sqref="L8:M47">
      <formula1>$AL$8:$AL$21</formula1>
    </dataValidation>
    <dataValidation type="list" allowBlank="1" showInputMessage="1" showErrorMessage="1" sqref="N8:N47">
      <formula1>$AN$8:$AN$10</formula1>
    </dataValidation>
    <dataValidation type="list" allowBlank="1" showInputMessage="1" showErrorMessage="1" sqref="O51 O8:O47">
      <formula1>$AJ$8:$AJ$11</formula1>
    </dataValidation>
    <dataValidation type="list" allowBlank="1" showInputMessage="1" showErrorMessage="1" sqref="U8:U47 U51 R51 R8:R47">
      <formula1>$AK$8:$AK$12</formula1>
    </dataValidation>
    <dataValidation imeMode="halfAlpha" allowBlank="1" showInputMessage="1" showErrorMessage="1" sqref="P8:P47 V8:V47 S8:S47 P51:Q51 S51:T51 V51"/>
    <dataValidation imeMode="halfKatakana" allowBlank="1" showInputMessage="1" showErrorMessage="1" sqref="K3:M3 D36:E36 D34:E34 D32:E32 D30:E30 D28:E28 D26:E26 D24:E24 D22:E22 D20:E20 D18:E18 D16:E16 D14:E14 D12:E12 D10:E10 D8:E8 D46:E46 D44:E44 D42:E42 D40:E40 D38:E38"/>
    <dataValidation type="list" allowBlank="1" showInputMessage="1" showErrorMessage="1" sqref="S3">
      <formula1>$AP$8:$AP$14</formula1>
    </dataValidation>
    <dataValidation type="list" imeMode="halfAlpha" allowBlank="1" showInputMessage="1" showErrorMessage="1" sqref="K8:K47">
      <formula1>$AJ$13:$AJ$17</formula1>
    </dataValidation>
    <dataValidation imeMode="hiragana" allowBlank="1" showInputMessage="1" showErrorMessage="1" sqref="K4:M4 D9:E9 D35:E35 D33:E33 D31:E31 D29:E29 D27:E27 D25:E25 D23:E23 D21:E21 D19:E19 D17:E17 D15:E15 D13:E13 D11:E11 D37:E37 D45:E45 D43:E43 D41:E41 D39:E39 D47:E47"/>
    <dataValidation imeMode="on" allowBlank="1" showInputMessage="1" showErrorMessage="1" sqref="S2:V2 T3:V3 D3:F3"/>
    <dataValidation type="whole" imeMode="halfAlpha" allowBlank="1" showInputMessage="1" showErrorMessage="1" sqref="H8:H47">
      <formula1>1</formula1>
      <formula2>12</formula2>
    </dataValidation>
    <dataValidation type="whole" imeMode="halfAlpha" allowBlank="1" showInputMessage="1" showErrorMessage="1" sqref="J8:J47">
      <formula1>1</formula1>
      <formula2>31</formula2>
    </dataValidation>
    <dataValidation type="list" imeMode="on" allowBlank="1" showInputMessage="1" showErrorMessage="1" sqref="D2:F2">
      <formula1>$BC$4:$BC$16</formula1>
    </dataValidation>
    <dataValidation type="list" allowBlank="1" showInputMessage="1" showErrorMessage="1" sqref="K2">
      <formula1>$AI$8:$AI$35</formula1>
    </dataValidation>
  </dataValidations>
  <printOptions horizontalCentered="1"/>
  <pageMargins left="0.59055118110236227" right="0.39370078740157483" top="0.47244094488188981" bottom="0.59055118110236227" header="0.51181102362204722" footer="0.51181102362204722"/>
  <pageSetup paperSize="9" orientation="portrait" r:id="rId1"/>
  <headerFooter alignWithMargins="0"/>
  <ignoredErrors>
    <ignoredError sqref="V8" unlockedFormula="1"/>
    <ignoredError sqref="X9:AA39 X41:AA45" formula="1"/>
  </ignoredErrors>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8"/>
  <sheetViews>
    <sheetView view="pageBreakPreview" zoomScale="85" zoomScaleSheetLayoutView="85" workbookViewId="0">
      <selection activeCell="A20" sqref="A20:C20"/>
    </sheetView>
  </sheetViews>
  <sheetFormatPr defaultColWidth="8.88671875" defaultRowHeight="12" x14ac:dyDescent="0.15"/>
  <cols>
    <col min="1" max="1" width="5.109375" style="246" customWidth="1"/>
    <col min="2" max="2" width="4.109375" style="246" customWidth="1"/>
    <col min="3" max="3" width="20.6640625" style="246" customWidth="1"/>
    <col min="4" max="4" width="3.33203125" style="246" customWidth="1"/>
    <col min="5" max="6" width="7.88671875" style="246" customWidth="1"/>
    <col min="7" max="7" width="9.33203125" style="246" customWidth="1"/>
    <col min="8" max="8" width="5" style="246" customWidth="1"/>
    <col min="9" max="9" width="4.6640625" style="246" customWidth="1"/>
    <col min="10" max="10" width="13.109375" style="246" customWidth="1"/>
    <col min="11" max="12" width="13.33203125" style="246" customWidth="1"/>
    <col min="13" max="256" width="8.88671875" style="246"/>
    <col min="257" max="257" width="5.109375" style="246" customWidth="1"/>
    <col min="258" max="258" width="4.109375" style="246" customWidth="1"/>
    <col min="259" max="259" width="20.6640625" style="246" customWidth="1"/>
    <col min="260" max="260" width="3.33203125" style="246" customWidth="1"/>
    <col min="261" max="262" width="7.88671875" style="246" customWidth="1"/>
    <col min="263" max="263" width="9.33203125" style="246" customWidth="1"/>
    <col min="264" max="264" width="5" style="246" customWidth="1"/>
    <col min="265" max="265" width="4.6640625" style="246" customWidth="1"/>
    <col min="266" max="266" width="13.109375" style="246" customWidth="1"/>
    <col min="267" max="268" width="13.33203125" style="246" customWidth="1"/>
    <col min="269" max="512" width="8.88671875" style="246"/>
    <col min="513" max="513" width="5.109375" style="246" customWidth="1"/>
    <col min="514" max="514" width="4.109375" style="246" customWidth="1"/>
    <col min="515" max="515" width="20.6640625" style="246" customWidth="1"/>
    <col min="516" max="516" width="3.33203125" style="246" customWidth="1"/>
    <col min="517" max="518" width="7.88671875" style="246" customWidth="1"/>
    <col min="519" max="519" width="9.33203125" style="246" customWidth="1"/>
    <col min="520" max="520" width="5" style="246" customWidth="1"/>
    <col min="521" max="521" width="4.6640625" style="246" customWidth="1"/>
    <col min="522" max="522" width="13.109375" style="246" customWidth="1"/>
    <col min="523" max="524" width="13.33203125" style="246" customWidth="1"/>
    <col min="525" max="768" width="8.88671875" style="246"/>
    <col min="769" max="769" width="5.109375" style="246" customWidth="1"/>
    <col min="770" max="770" width="4.109375" style="246" customWidth="1"/>
    <col min="771" max="771" width="20.6640625" style="246" customWidth="1"/>
    <col min="772" max="772" width="3.33203125" style="246" customWidth="1"/>
    <col min="773" max="774" width="7.88671875" style="246" customWidth="1"/>
    <col min="775" max="775" width="9.33203125" style="246" customWidth="1"/>
    <col min="776" max="776" width="5" style="246" customWidth="1"/>
    <col min="777" max="777" width="4.6640625" style="246" customWidth="1"/>
    <col min="778" max="778" width="13.109375" style="246" customWidth="1"/>
    <col min="779" max="780" width="13.33203125" style="246" customWidth="1"/>
    <col min="781" max="1024" width="8.88671875" style="246"/>
    <col min="1025" max="1025" width="5.109375" style="246" customWidth="1"/>
    <col min="1026" max="1026" width="4.109375" style="246" customWidth="1"/>
    <col min="1027" max="1027" width="20.6640625" style="246" customWidth="1"/>
    <col min="1028" max="1028" width="3.33203125" style="246" customWidth="1"/>
    <col min="1029" max="1030" width="7.88671875" style="246" customWidth="1"/>
    <col min="1031" max="1031" width="9.33203125" style="246" customWidth="1"/>
    <col min="1032" max="1032" width="5" style="246" customWidth="1"/>
    <col min="1033" max="1033" width="4.6640625" style="246" customWidth="1"/>
    <col min="1034" max="1034" width="13.109375" style="246" customWidth="1"/>
    <col min="1035" max="1036" width="13.33203125" style="246" customWidth="1"/>
    <col min="1037" max="1280" width="8.88671875" style="246"/>
    <col min="1281" max="1281" width="5.109375" style="246" customWidth="1"/>
    <col min="1282" max="1282" width="4.109375" style="246" customWidth="1"/>
    <col min="1283" max="1283" width="20.6640625" style="246" customWidth="1"/>
    <col min="1284" max="1284" width="3.33203125" style="246" customWidth="1"/>
    <col min="1285" max="1286" width="7.88671875" style="246" customWidth="1"/>
    <col min="1287" max="1287" width="9.33203125" style="246" customWidth="1"/>
    <col min="1288" max="1288" width="5" style="246" customWidth="1"/>
    <col min="1289" max="1289" width="4.6640625" style="246" customWidth="1"/>
    <col min="1290" max="1290" width="13.109375" style="246" customWidth="1"/>
    <col min="1291" max="1292" width="13.33203125" style="246" customWidth="1"/>
    <col min="1293" max="1536" width="8.88671875" style="246"/>
    <col min="1537" max="1537" width="5.109375" style="246" customWidth="1"/>
    <col min="1538" max="1538" width="4.109375" style="246" customWidth="1"/>
    <col min="1539" max="1539" width="20.6640625" style="246" customWidth="1"/>
    <col min="1540" max="1540" width="3.33203125" style="246" customWidth="1"/>
    <col min="1541" max="1542" width="7.88671875" style="246" customWidth="1"/>
    <col min="1543" max="1543" width="9.33203125" style="246" customWidth="1"/>
    <col min="1544" max="1544" width="5" style="246" customWidth="1"/>
    <col min="1545" max="1545" width="4.6640625" style="246" customWidth="1"/>
    <col min="1546" max="1546" width="13.109375" style="246" customWidth="1"/>
    <col min="1547" max="1548" width="13.33203125" style="246" customWidth="1"/>
    <col min="1549" max="1792" width="8.88671875" style="246"/>
    <col min="1793" max="1793" width="5.109375" style="246" customWidth="1"/>
    <col min="1794" max="1794" width="4.109375" style="246" customWidth="1"/>
    <col min="1795" max="1795" width="20.6640625" style="246" customWidth="1"/>
    <col min="1796" max="1796" width="3.33203125" style="246" customWidth="1"/>
    <col min="1797" max="1798" width="7.88671875" style="246" customWidth="1"/>
    <col min="1799" max="1799" width="9.33203125" style="246" customWidth="1"/>
    <col min="1800" max="1800" width="5" style="246" customWidth="1"/>
    <col min="1801" max="1801" width="4.6640625" style="246" customWidth="1"/>
    <col min="1802" max="1802" width="13.109375" style="246" customWidth="1"/>
    <col min="1803" max="1804" width="13.33203125" style="246" customWidth="1"/>
    <col min="1805" max="2048" width="8.88671875" style="246"/>
    <col min="2049" max="2049" width="5.109375" style="246" customWidth="1"/>
    <col min="2050" max="2050" width="4.109375" style="246" customWidth="1"/>
    <col min="2051" max="2051" width="20.6640625" style="246" customWidth="1"/>
    <col min="2052" max="2052" width="3.33203125" style="246" customWidth="1"/>
    <col min="2053" max="2054" width="7.88671875" style="246" customWidth="1"/>
    <col min="2055" max="2055" width="9.33203125" style="246" customWidth="1"/>
    <col min="2056" max="2056" width="5" style="246" customWidth="1"/>
    <col min="2057" max="2057" width="4.6640625" style="246" customWidth="1"/>
    <col min="2058" max="2058" width="13.109375" style="246" customWidth="1"/>
    <col min="2059" max="2060" width="13.33203125" style="246" customWidth="1"/>
    <col min="2061" max="2304" width="8.88671875" style="246"/>
    <col min="2305" max="2305" width="5.109375" style="246" customWidth="1"/>
    <col min="2306" max="2306" width="4.109375" style="246" customWidth="1"/>
    <col min="2307" max="2307" width="20.6640625" style="246" customWidth="1"/>
    <col min="2308" max="2308" width="3.33203125" style="246" customWidth="1"/>
    <col min="2309" max="2310" width="7.88671875" style="246" customWidth="1"/>
    <col min="2311" max="2311" width="9.33203125" style="246" customWidth="1"/>
    <col min="2312" max="2312" width="5" style="246" customWidth="1"/>
    <col min="2313" max="2313" width="4.6640625" style="246" customWidth="1"/>
    <col min="2314" max="2314" width="13.109375" style="246" customWidth="1"/>
    <col min="2315" max="2316" width="13.33203125" style="246" customWidth="1"/>
    <col min="2317" max="2560" width="8.88671875" style="246"/>
    <col min="2561" max="2561" width="5.109375" style="246" customWidth="1"/>
    <col min="2562" max="2562" width="4.109375" style="246" customWidth="1"/>
    <col min="2563" max="2563" width="20.6640625" style="246" customWidth="1"/>
    <col min="2564" max="2564" width="3.33203125" style="246" customWidth="1"/>
    <col min="2565" max="2566" width="7.88671875" style="246" customWidth="1"/>
    <col min="2567" max="2567" width="9.33203125" style="246" customWidth="1"/>
    <col min="2568" max="2568" width="5" style="246" customWidth="1"/>
    <col min="2569" max="2569" width="4.6640625" style="246" customWidth="1"/>
    <col min="2570" max="2570" width="13.109375" style="246" customWidth="1"/>
    <col min="2571" max="2572" width="13.33203125" style="246" customWidth="1"/>
    <col min="2573" max="2816" width="8.88671875" style="246"/>
    <col min="2817" max="2817" width="5.109375" style="246" customWidth="1"/>
    <col min="2818" max="2818" width="4.109375" style="246" customWidth="1"/>
    <col min="2819" max="2819" width="20.6640625" style="246" customWidth="1"/>
    <col min="2820" max="2820" width="3.33203125" style="246" customWidth="1"/>
    <col min="2821" max="2822" width="7.88671875" style="246" customWidth="1"/>
    <col min="2823" max="2823" width="9.33203125" style="246" customWidth="1"/>
    <col min="2824" max="2824" width="5" style="246" customWidth="1"/>
    <col min="2825" max="2825" width="4.6640625" style="246" customWidth="1"/>
    <col min="2826" max="2826" width="13.109375" style="246" customWidth="1"/>
    <col min="2827" max="2828" width="13.33203125" style="246" customWidth="1"/>
    <col min="2829" max="3072" width="8.88671875" style="246"/>
    <col min="3073" max="3073" width="5.109375" style="246" customWidth="1"/>
    <col min="3074" max="3074" width="4.109375" style="246" customWidth="1"/>
    <col min="3075" max="3075" width="20.6640625" style="246" customWidth="1"/>
    <col min="3076" max="3076" width="3.33203125" style="246" customWidth="1"/>
    <col min="3077" max="3078" width="7.88671875" style="246" customWidth="1"/>
    <col min="3079" max="3079" width="9.33203125" style="246" customWidth="1"/>
    <col min="3080" max="3080" width="5" style="246" customWidth="1"/>
    <col min="3081" max="3081" width="4.6640625" style="246" customWidth="1"/>
    <col min="3082" max="3082" width="13.109375" style="246" customWidth="1"/>
    <col min="3083" max="3084" width="13.33203125" style="246" customWidth="1"/>
    <col min="3085" max="3328" width="8.88671875" style="246"/>
    <col min="3329" max="3329" width="5.109375" style="246" customWidth="1"/>
    <col min="3330" max="3330" width="4.109375" style="246" customWidth="1"/>
    <col min="3331" max="3331" width="20.6640625" style="246" customWidth="1"/>
    <col min="3332" max="3332" width="3.33203125" style="246" customWidth="1"/>
    <col min="3333" max="3334" width="7.88671875" style="246" customWidth="1"/>
    <col min="3335" max="3335" width="9.33203125" style="246" customWidth="1"/>
    <col min="3336" max="3336" width="5" style="246" customWidth="1"/>
    <col min="3337" max="3337" width="4.6640625" style="246" customWidth="1"/>
    <col min="3338" max="3338" width="13.109375" style="246" customWidth="1"/>
    <col min="3339" max="3340" width="13.33203125" style="246" customWidth="1"/>
    <col min="3341" max="3584" width="8.88671875" style="246"/>
    <col min="3585" max="3585" width="5.109375" style="246" customWidth="1"/>
    <col min="3586" max="3586" width="4.109375" style="246" customWidth="1"/>
    <col min="3587" max="3587" width="20.6640625" style="246" customWidth="1"/>
    <col min="3588" max="3588" width="3.33203125" style="246" customWidth="1"/>
    <col min="3589" max="3590" width="7.88671875" style="246" customWidth="1"/>
    <col min="3591" max="3591" width="9.33203125" style="246" customWidth="1"/>
    <col min="3592" max="3592" width="5" style="246" customWidth="1"/>
    <col min="3593" max="3593" width="4.6640625" style="246" customWidth="1"/>
    <col min="3594" max="3594" width="13.109375" style="246" customWidth="1"/>
    <col min="3595" max="3596" width="13.33203125" style="246" customWidth="1"/>
    <col min="3597" max="3840" width="8.88671875" style="246"/>
    <col min="3841" max="3841" width="5.109375" style="246" customWidth="1"/>
    <col min="3842" max="3842" width="4.109375" style="246" customWidth="1"/>
    <col min="3843" max="3843" width="20.6640625" style="246" customWidth="1"/>
    <col min="3844" max="3844" width="3.33203125" style="246" customWidth="1"/>
    <col min="3845" max="3846" width="7.88671875" style="246" customWidth="1"/>
    <col min="3847" max="3847" width="9.33203125" style="246" customWidth="1"/>
    <col min="3848" max="3848" width="5" style="246" customWidth="1"/>
    <col min="3849" max="3849" width="4.6640625" style="246" customWidth="1"/>
    <col min="3850" max="3850" width="13.109375" style="246" customWidth="1"/>
    <col min="3851" max="3852" width="13.33203125" style="246" customWidth="1"/>
    <col min="3853" max="4096" width="8.88671875" style="246"/>
    <col min="4097" max="4097" width="5.109375" style="246" customWidth="1"/>
    <col min="4098" max="4098" width="4.109375" style="246" customWidth="1"/>
    <col min="4099" max="4099" width="20.6640625" style="246" customWidth="1"/>
    <col min="4100" max="4100" width="3.33203125" style="246" customWidth="1"/>
    <col min="4101" max="4102" width="7.88671875" style="246" customWidth="1"/>
    <col min="4103" max="4103" width="9.33203125" style="246" customWidth="1"/>
    <col min="4104" max="4104" width="5" style="246" customWidth="1"/>
    <col min="4105" max="4105" width="4.6640625" style="246" customWidth="1"/>
    <col min="4106" max="4106" width="13.109375" style="246" customWidth="1"/>
    <col min="4107" max="4108" width="13.33203125" style="246" customWidth="1"/>
    <col min="4109" max="4352" width="8.88671875" style="246"/>
    <col min="4353" max="4353" width="5.109375" style="246" customWidth="1"/>
    <col min="4354" max="4354" width="4.109375" style="246" customWidth="1"/>
    <col min="4355" max="4355" width="20.6640625" style="246" customWidth="1"/>
    <col min="4356" max="4356" width="3.33203125" style="246" customWidth="1"/>
    <col min="4357" max="4358" width="7.88671875" style="246" customWidth="1"/>
    <col min="4359" max="4359" width="9.33203125" style="246" customWidth="1"/>
    <col min="4360" max="4360" width="5" style="246" customWidth="1"/>
    <col min="4361" max="4361" width="4.6640625" style="246" customWidth="1"/>
    <col min="4362" max="4362" width="13.109375" style="246" customWidth="1"/>
    <col min="4363" max="4364" width="13.33203125" style="246" customWidth="1"/>
    <col min="4365" max="4608" width="8.88671875" style="246"/>
    <col min="4609" max="4609" width="5.109375" style="246" customWidth="1"/>
    <col min="4610" max="4610" width="4.109375" style="246" customWidth="1"/>
    <col min="4611" max="4611" width="20.6640625" style="246" customWidth="1"/>
    <col min="4612" max="4612" width="3.33203125" style="246" customWidth="1"/>
    <col min="4613" max="4614" width="7.88671875" style="246" customWidth="1"/>
    <col min="4615" max="4615" width="9.33203125" style="246" customWidth="1"/>
    <col min="4616" max="4616" width="5" style="246" customWidth="1"/>
    <col min="4617" max="4617" width="4.6640625" style="246" customWidth="1"/>
    <col min="4618" max="4618" width="13.109375" style="246" customWidth="1"/>
    <col min="4619" max="4620" width="13.33203125" style="246" customWidth="1"/>
    <col min="4621" max="4864" width="8.88671875" style="246"/>
    <col min="4865" max="4865" width="5.109375" style="246" customWidth="1"/>
    <col min="4866" max="4866" width="4.109375" style="246" customWidth="1"/>
    <col min="4867" max="4867" width="20.6640625" style="246" customWidth="1"/>
    <col min="4868" max="4868" width="3.33203125" style="246" customWidth="1"/>
    <col min="4869" max="4870" width="7.88671875" style="246" customWidth="1"/>
    <col min="4871" max="4871" width="9.33203125" style="246" customWidth="1"/>
    <col min="4872" max="4872" width="5" style="246" customWidth="1"/>
    <col min="4873" max="4873" width="4.6640625" style="246" customWidth="1"/>
    <col min="4874" max="4874" width="13.109375" style="246" customWidth="1"/>
    <col min="4875" max="4876" width="13.33203125" style="246" customWidth="1"/>
    <col min="4877" max="5120" width="8.88671875" style="246"/>
    <col min="5121" max="5121" width="5.109375" style="246" customWidth="1"/>
    <col min="5122" max="5122" width="4.109375" style="246" customWidth="1"/>
    <col min="5123" max="5123" width="20.6640625" style="246" customWidth="1"/>
    <col min="5124" max="5124" width="3.33203125" style="246" customWidth="1"/>
    <col min="5125" max="5126" width="7.88671875" style="246" customWidth="1"/>
    <col min="5127" max="5127" width="9.33203125" style="246" customWidth="1"/>
    <col min="5128" max="5128" width="5" style="246" customWidth="1"/>
    <col min="5129" max="5129" width="4.6640625" style="246" customWidth="1"/>
    <col min="5130" max="5130" width="13.109375" style="246" customWidth="1"/>
    <col min="5131" max="5132" width="13.33203125" style="246" customWidth="1"/>
    <col min="5133" max="5376" width="8.88671875" style="246"/>
    <col min="5377" max="5377" width="5.109375" style="246" customWidth="1"/>
    <col min="5378" max="5378" width="4.109375" style="246" customWidth="1"/>
    <col min="5379" max="5379" width="20.6640625" style="246" customWidth="1"/>
    <col min="5380" max="5380" width="3.33203125" style="246" customWidth="1"/>
    <col min="5381" max="5382" width="7.88671875" style="246" customWidth="1"/>
    <col min="5383" max="5383" width="9.33203125" style="246" customWidth="1"/>
    <col min="5384" max="5384" width="5" style="246" customWidth="1"/>
    <col min="5385" max="5385" width="4.6640625" style="246" customWidth="1"/>
    <col min="5386" max="5386" width="13.109375" style="246" customWidth="1"/>
    <col min="5387" max="5388" width="13.33203125" style="246" customWidth="1"/>
    <col min="5389" max="5632" width="8.88671875" style="246"/>
    <col min="5633" max="5633" width="5.109375" style="246" customWidth="1"/>
    <col min="5634" max="5634" width="4.109375" style="246" customWidth="1"/>
    <col min="5635" max="5635" width="20.6640625" style="246" customWidth="1"/>
    <col min="5636" max="5636" width="3.33203125" style="246" customWidth="1"/>
    <col min="5637" max="5638" width="7.88671875" style="246" customWidth="1"/>
    <col min="5639" max="5639" width="9.33203125" style="246" customWidth="1"/>
    <col min="5640" max="5640" width="5" style="246" customWidth="1"/>
    <col min="5641" max="5641" width="4.6640625" style="246" customWidth="1"/>
    <col min="5642" max="5642" width="13.109375" style="246" customWidth="1"/>
    <col min="5643" max="5644" width="13.33203125" style="246" customWidth="1"/>
    <col min="5645" max="5888" width="8.88671875" style="246"/>
    <col min="5889" max="5889" width="5.109375" style="246" customWidth="1"/>
    <col min="5890" max="5890" width="4.109375" style="246" customWidth="1"/>
    <col min="5891" max="5891" width="20.6640625" style="246" customWidth="1"/>
    <col min="5892" max="5892" width="3.33203125" style="246" customWidth="1"/>
    <col min="5893" max="5894" width="7.88671875" style="246" customWidth="1"/>
    <col min="5895" max="5895" width="9.33203125" style="246" customWidth="1"/>
    <col min="5896" max="5896" width="5" style="246" customWidth="1"/>
    <col min="5897" max="5897" width="4.6640625" style="246" customWidth="1"/>
    <col min="5898" max="5898" width="13.109375" style="246" customWidth="1"/>
    <col min="5899" max="5900" width="13.33203125" style="246" customWidth="1"/>
    <col min="5901" max="6144" width="8.88671875" style="246"/>
    <col min="6145" max="6145" width="5.109375" style="246" customWidth="1"/>
    <col min="6146" max="6146" width="4.109375" style="246" customWidth="1"/>
    <col min="6147" max="6147" width="20.6640625" style="246" customWidth="1"/>
    <col min="6148" max="6148" width="3.33203125" style="246" customWidth="1"/>
    <col min="6149" max="6150" width="7.88671875" style="246" customWidth="1"/>
    <col min="6151" max="6151" width="9.33203125" style="246" customWidth="1"/>
    <col min="6152" max="6152" width="5" style="246" customWidth="1"/>
    <col min="6153" max="6153" width="4.6640625" style="246" customWidth="1"/>
    <col min="6154" max="6154" width="13.109375" style="246" customWidth="1"/>
    <col min="6155" max="6156" width="13.33203125" style="246" customWidth="1"/>
    <col min="6157" max="6400" width="8.88671875" style="246"/>
    <col min="6401" max="6401" width="5.109375" style="246" customWidth="1"/>
    <col min="6402" max="6402" width="4.109375" style="246" customWidth="1"/>
    <col min="6403" max="6403" width="20.6640625" style="246" customWidth="1"/>
    <col min="6404" max="6404" width="3.33203125" style="246" customWidth="1"/>
    <col min="6405" max="6406" width="7.88671875" style="246" customWidth="1"/>
    <col min="6407" max="6407" width="9.33203125" style="246" customWidth="1"/>
    <col min="6408" max="6408" width="5" style="246" customWidth="1"/>
    <col min="6409" max="6409" width="4.6640625" style="246" customWidth="1"/>
    <col min="6410" max="6410" width="13.109375" style="246" customWidth="1"/>
    <col min="6411" max="6412" width="13.33203125" style="246" customWidth="1"/>
    <col min="6413" max="6656" width="8.88671875" style="246"/>
    <col min="6657" max="6657" width="5.109375" style="246" customWidth="1"/>
    <col min="6658" max="6658" width="4.109375" style="246" customWidth="1"/>
    <col min="6659" max="6659" width="20.6640625" style="246" customWidth="1"/>
    <col min="6660" max="6660" width="3.33203125" style="246" customWidth="1"/>
    <col min="6661" max="6662" width="7.88671875" style="246" customWidth="1"/>
    <col min="6663" max="6663" width="9.33203125" style="246" customWidth="1"/>
    <col min="6664" max="6664" width="5" style="246" customWidth="1"/>
    <col min="6665" max="6665" width="4.6640625" style="246" customWidth="1"/>
    <col min="6666" max="6666" width="13.109375" style="246" customWidth="1"/>
    <col min="6667" max="6668" width="13.33203125" style="246" customWidth="1"/>
    <col min="6669" max="6912" width="8.88671875" style="246"/>
    <col min="6913" max="6913" width="5.109375" style="246" customWidth="1"/>
    <col min="6914" max="6914" width="4.109375" style="246" customWidth="1"/>
    <col min="6915" max="6915" width="20.6640625" style="246" customWidth="1"/>
    <col min="6916" max="6916" width="3.33203125" style="246" customWidth="1"/>
    <col min="6917" max="6918" width="7.88671875" style="246" customWidth="1"/>
    <col min="6919" max="6919" width="9.33203125" style="246" customWidth="1"/>
    <col min="6920" max="6920" width="5" style="246" customWidth="1"/>
    <col min="6921" max="6921" width="4.6640625" style="246" customWidth="1"/>
    <col min="6922" max="6922" width="13.109375" style="246" customWidth="1"/>
    <col min="6923" max="6924" width="13.33203125" style="246" customWidth="1"/>
    <col min="6925" max="7168" width="8.88671875" style="246"/>
    <col min="7169" max="7169" width="5.109375" style="246" customWidth="1"/>
    <col min="7170" max="7170" width="4.109375" style="246" customWidth="1"/>
    <col min="7171" max="7171" width="20.6640625" style="246" customWidth="1"/>
    <col min="7172" max="7172" width="3.33203125" style="246" customWidth="1"/>
    <col min="7173" max="7174" width="7.88671875" style="246" customWidth="1"/>
    <col min="7175" max="7175" width="9.33203125" style="246" customWidth="1"/>
    <col min="7176" max="7176" width="5" style="246" customWidth="1"/>
    <col min="7177" max="7177" width="4.6640625" style="246" customWidth="1"/>
    <col min="7178" max="7178" width="13.109375" style="246" customWidth="1"/>
    <col min="7179" max="7180" width="13.33203125" style="246" customWidth="1"/>
    <col min="7181" max="7424" width="8.88671875" style="246"/>
    <col min="7425" max="7425" width="5.109375" style="246" customWidth="1"/>
    <col min="7426" max="7426" width="4.109375" style="246" customWidth="1"/>
    <col min="7427" max="7427" width="20.6640625" style="246" customWidth="1"/>
    <col min="7428" max="7428" width="3.33203125" style="246" customWidth="1"/>
    <col min="7429" max="7430" width="7.88671875" style="246" customWidth="1"/>
    <col min="7431" max="7431" width="9.33203125" style="246" customWidth="1"/>
    <col min="7432" max="7432" width="5" style="246" customWidth="1"/>
    <col min="7433" max="7433" width="4.6640625" style="246" customWidth="1"/>
    <col min="7434" max="7434" width="13.109375" style="246" customWidth="1"/>
    <col min="7435" max="7436" width="13.33203125" style="246" customWidth="1"/>
    <col min="7437" max="7680" width="8.88671875" style="246"/>
    <col min="7681" max="7681" width="5.109375" style="246" customWidth="1"/>
    <col min="7682" max="7682" width="4.109375" style="246" customWidth="1"/>
    <col min="7683" max="7683" width="20.6640625" style="246" customWidth="1"/>
    <col min="7684" max="7684" width="3.33203125" style="246" customWidth="1"/>
    <col min="7685" max="7686" width="7.88671875" style="246" customWidth="1"/>
    <col min="7687" max="7687" width="9.33203125" style="246" customWidth="1"/>
    <col min="7688" max="7688" width="5" style="246" customWidth="1"/>
    <col min="7689" max="7689" width="4.6640625" style="246" customWidth="1"/>
    <col min="7690" max="7690" width="13.109375" style="246" customWidth="1"/>
    <col min="7691" max="7692" width="13.33203125" style="246" customWidth="1"/>
    <col min="7693" max="7936" width="8.88671875" style="246"/>
    <col min="7937" max="7937" width="5.109375" style="246" customWidth="1"/>
    <col min="7938" max="7938" width="4.109375" style="246" customWidth="1"/>
    <col min="7939" max="7939" width="20.6640625" style="246" customWidth="1"/>
    <col min="7940" max="7940" width="3.33203125" style="246" customWidth="1"/>
    <col min="7941" max="7942" width="7.88671875" style="246" customWidth="1"/>
    <col min="7943" max="7943" width="9.33203125" style="246" customWidth="1"/>
    <col min="7944" max="7944" width="5" style="246" customWidth="1"/>
    <col min="7945" max="7945" width="4.6640625" style="246" customWidth="1"/>
    <col min="7946" max="7946" width="13.109375" style="246" customWidth="1"/>
    <col min="7947" max="7948" width="13.33203125" style="246" customWidth="1"/>
    <col min="7949" max="8192" width="8.88671875" style="246"/>
    <col min="8193" max="8193" width="5.109375" style="246" customWidth="1"/>
    <col min="8194" max="8194" width="4.109375" style="246" customWidth="1"/>
    <col min="8195" max="8195" width="20.6640625" style="246" customWidth="1"/>
    <col min="8196" max="8196" width="3.33203125" style="246" customWidth="1"/>
    <col min="8197" max="8198" width="7.88671875" style="246" customWidth="1"/>
    <col min="8199" max="8199" width="9.33203125" style="246" customWidth="1"/>
    <col min="8200" max="8200" width="5" style="246" customWidth="1"/>
    <col min="8201" max="8201" width="4.6640625" style="246" customWidth="1"/>
    <col min="8202" max="8202" width="13.109375" style="246" customWidth="1"/>
    <col min="8203" max="8204" width="13.33203125" style="246" customWidth="1"/>
    <col min="8205" max="8448" width="8.88671875" style="246"/>
    <col min="8449" max="8449" width="5.109375" style="246" customWidth="1"/>
    <col min="8450" max="8450" width="4.109375" style="246" customWidth="1"/>
    <col min="8451" max="8451" width="20.6640625" style="246" customWidth="1"/>
    <col min="8452" max="8452" width="3.33203125" style="246" customWidth="1"/>
    <col min="8453" max="8454" width="7.88671875" style="246" customWidth="1"/>
    <col min="8455" max="8455" width="9.33203125" style="246" customWidth="1"/>
    <col min="8456" max="8456" width="5" style="246" customWidth="1"/>
    <col min="8457" max="8457" width="4.6640625" style="246" customWidth="1"/>
    <col min="8458" max="8458" width="13.109375" style="246" customWidth="1"/>
    <col min="8459" max="8460" width="13.33203125" style="246" customWidth="1"/>
    <col min="8461" max="8704" width="8.88671875" style="246"/>
    <col min="8705" max="8705" width="5.109375" style="246" customWidth="1"/>
    <col min="8706" max="8706" width="4.109375" style="246" customWidth="1"/>
    <col min="8707" max="8707" width="20.6640625" style="246" customWidth="1"/>
    <col min="8708" max="8708" width="3.33203125" style="246" customWidth="1"/>
    <col min="8709" max="8710" width="7.88671875" style="246" customWidth="1"/>
    <col min="8711" max="8711" width="9.33203125" style="246" customWidth="1"/>
    <col min="8712" max="8712" width="5" style="246" customWidth="1"/>
    <col min="8713" max="8713" width="4.6640625" style="246" customWidth="1"/>
    <col min="8714" max="8714" width="13.109375" style="246" customWidth="1"/>
    <col min="8715" max="8716" width="13.33203125" style="246" customWidth="1"/>
    <col min="8717" max="8960" width="8.88671875" style="246"/>
    <col min="8961" max="8961" width="5.109375" style="246" customWidth="1"/>
    <col min="8962" max="8962" width="4.109375" style="246" customWidth="1"/>
    <col min="8963" max="8963" width="20.6640625" style="246" customWidth="1"/>
    <col min="8964" max="8964" width="3.33203125" style="246" customWidth="1"/>
    <col min="8965" max="8966" width="7.88671875" style="246" customWidth="1"/>
    <col min="8967" max="8967" width="9.33203125" style="246" customWidth="1"/>
    <col min="8968" max="8968" width="5" style="246" customWidth="1"/>
    <col min="8969" max="8969" width="4.6640625" style="246" customWidth="1"/>
    <col min="8970" max="8970" width="13.109375" style="246" customWidth="1"/>
    <col min="8971" max="8972" width="13.33203125" style="246" customWidth="1"/>
    <col min="8973" max="9216" width="8.88671875" style="246"/>
    <col min="9217" max="9217" width="5.109375" style="246" customWidth="1"/>
    <col min="9218" max="9218" width="4.109375" style="246" customWidth="1"/>
    <col min="9219" max="9219" width="20.6640625" style="246" customWidth="1"/>
    <col min="9220" max="9220" width="3.33203125" style="246" customWidth="1"/>
    <col min="9221" max="9222" width="7.88671875" style="246" customWidth="1"/>
    <col min="9223" max="9223" width="9.33203125" style="246" customWidth="1"/>
    <col min="9224" max="9224" width="5" style="246" customWidth="1"/>
    <col min="9225" max="9225" width="4.6640625" style="246" customWidth="1"/>
    <col min="9226" max="9226" width="13.109375" style="246" customWidth="1"/>
    <col min="9227" max="9228" width="13.33203125" style="246" customWidth="1"/>
    <col min="9229" max="9472" width="8.88671875" style="246"/>
    <col min="9473" max="9473" width="5.109375" style="246" customWidth="1"/>
    <col min="9474" max="9474" width="4.109375" style="246" customWidth="1"/>
    <col min="9475" max="9475" width="20.6640625" style="246" customWidth="1"/>
    <col min="9476" max="9476" width="3.33203125" style="246" customWidth="1"/>
    <col min="9477" max="9478" width="7.88671875" style="246" customWidth="1"/>
    <col min="9479" max="9479" width="9.33203125" style="246" customWidth="1"/>
    <col min="9480" max="9480" width="5" style="246" customWidth="1"/>
    <col min="9481" max="9481" width="4.6640625" style="246" customWidth="1"/>
    <col min="9482" max="9482" width="13.109375" style="246" customWidth="1"/>
    <col min="9483" max="9484" width="13.33203125" style="246" customWidth="1"/>
    <col min="9485" max="9728" width="8.88671875" style="246"/>
    <col min="9729" max="9729" width="5.109375" style="246" customWidth="1"/>
    <col min="9730" max="9730" width="4.109375" style="246" customWidth="1"/>
    <col min="9731" max="9731" width="20.6640625" style="246" customWidth="1"/>
    <col min="9732" max="9732" width="3.33203125" style="246" customWidth="1"/>
    <col min="9733" max="9734" width="7.88671875" style="246" customWidth="1"/>
    <col min="9735" max="9735" width="9.33203125" style="246" customWidth="1"/>
    <col min="9736" max="9736" width="5" style="246" customWidth="1"/>
    <col min="9737" max="9737" width="4.6640625" style="246" customWidth="1"/>
    <col min="9738" max="9738" width="13.109375" style="246" customWidth="1"/>
    <col min="9739" max="9740" width="13.33203125" style="246" customWidth="1"/>
    <col min="9741" max="9984" width="8.88671875" style="246"/>
    <col min="9985" max="9985" width="5.109375" style="246" customWidth="1"/>
    <col min="9986" max="9986" width="4.109375" style="246" customWidth="1"/>
    <col min="9987" max="9987" width="20.6640625" style="246" customWidth="1"/>
    <col min="9988" max="9988" width="3.33203125" style="246" customWidth="1"/>
    <col min="9989" max="9990" width="7.88671875" style="246" customWidth="1"/>
    <col min="9991" max="9991" width="9.33203125" style="246" customWidth="1"/>
    <col min="9992" max="9992" width="5" style="246" customWidth="1"/>
    <col min="9993" max="9993" width="4.6640625" style="246" customWidth="1"/>
    <col min="9994" max="9994" width="13.109375" style="246" customWidth="1"/>
    <col min="9995" max="9996" width="13.33203125" style="246" customWidth="1"/>
    <col min="9997" max="10240" width="8.88671875" style="246"/>
    <col min="10241" max="10241" width="5.109375" style="246" customWidth="1"/>
    <col min="10242" max="10242" width="4.109375" style="246" customWidth="1"/>
    <col min="10243" max="10243" width="20.6640625" style="246" customWidth="1"/>
    <col min="10244" max="10244" width="3.33203125" style="246" customWidth="1"/>
    <col min="10245" max="10246" width="7.88671875" style="246" customWidth="1"/>
    <col min="10247" max="10247" width="9.33203125" style="246" customWidth="1"/>
    <col min="10248" max="10248" width="5" style="246" customWidth="1"/>
    <col min="10249" max="10249" width="4.6640625" style="246" customWidth="1"/>
    <col min="10250" max="10250" width="13.109375" style="246" customWidth="1"/>
    <col min="10251" max="10252" width="13.33203125" style="246" customWidth="1"/>
    <col min="10253" max="10496" width="8.88671875" style="246"/>
    <col min="10497" max="10497" width="5.109375" style="246" customWidth="1"/>
    <col min="10498" max="10498" width="4.109375" style="246" customWidth="1"/>
    <col min="10499" max="10499" width="20.6640625" style="246" customWidth="1"/>
    <col min="10500" max="10500" width="3.33203125" style="246" customWidth="1"/>
    <col min="10501" max="10502" width="7.88671875" style="246" customWidth="1"/>
    <col min="10503" max="10503" width="9.33203125" style="246" customWidth="1"/>
    <col min="10504" max="10504" width="5" style="246" customWidth="1"/>
    <col min="10505" max="10505" width="4.6640625" style="246" customWidth="1"/>
    <col min="10506" max="10506" width="13.109375" style="246" customWidth="1"/>
    <col min="10507" max="10508" width="13.33203125" style="246" customWidth="1"/>
    <col min="10509" max="10752" width="8.88671875" style="246"/>
    <col min="10753" max="10753" width="5.109375" style="246" customWidth="1"/>
    <col min="10754" max="10754" width="4.109375" style="246" customWidth="1"/>
    <col min="10755" max="10755" width="20.6640625" style="246" customWidth="1"/>
    <col min="10756" max="10756" width="3.33203125" style="246" customWidth="1"/>
    <col min="10757" max="10758" width="7.88671875" style="246" customWidth="1"/>
    <col min="10759" max="10759" width="9.33203125" style="246" customWidth="1"/>
    <col min="10760" max="10760" width="5" style="246" customWidth="1"/>
    <col min="10761" max="10761" width="4.6640625" style="246" customWidth="1"/>
    <col min="10762" max="10762" width="13.109375" style="246" customWidth="1"/>
    <col min="10763" max="10764" width="13.33203125" style="246" customWidth="1"/>
    <col min="10765" max="11008" width="8.88671875" style="246"/>
    <col min="11009" max="11009" width="5.109375" style="246" customWidth="1"/>
    <col min="11010" max="11010" width="4.109375" style="246" customWidth="1"/>
    <col min="11011" max="11011" width="20.6640625" style="246" customWidth="1"/>
    <col min="11012" max="11012" width="3.33203125" style="246" customWidth="1"/>
    <col min="11013" max="11014" width="7.88671875" style="246" customWidth="1"/>
    <col min="11015" max="11015" width="9.33203125" style="246" customWidth="1"/>
    <col min="11016" max="11016" width="5" style="246" customWidth="1"/>
    <col min="11017" max="11017" width="4.6640625" style="246" customWidth="1"/>
    <col min="11018" max="11018" width="13.109375" style="246" customWidth="1"/>
    <col min="11019" max="11020" width="13.33203125" style="246" customWidth="1"/>
    <col min="11021" max="11264" width="8.88671875" style="246"/>
    <col min="11265" max="11265" width="5.109375" style="246" customWidth="1"/>
    <col min="11266" max="11266" width="4.109375" style="246" customWidth="1"/>
    <col min="11267" max="11267" width="20.6640625" style="246" customWidth="1"/>
    <col min="11268" max="11268" width="3.33203125" style="246" customWidth="1"/>
    <col min="11269" max="11270" width="7.88671875" style="246" customWidth="1"/>
    <col min="11271" max="11271" width="9.33203125" style="246" customWidth="1"/>
    <col min="11272" max="11272" width="5" style="246" customWidth="1"/>
    <col min="11273" max="11273" width="4.6640625" style="246" customWidth="1"/>
    <col min="11274" max="11274" width="13.109375" style="246" customWidth="1"/>
    <col min="11275" max="11276" width="13.33203125" style="246" customWidth="1"/>
    <col min="11277" max="11520" width="8.88671875" style="246"/>
    <col min="11521" max="11521" width="5.109375" style="246" customWidth="1"/>
    <col min="11522" max="11522" width="4.109375" style="246" customWidth="1"/>
    <col min="11523" max="11523" width="20.6640625" style="246" customWidth="1"/>
    <col min="11524" max="11524" width="3.33203125" style="246" customWidth="1"/>
    <col min="11525" max="11526" width="7.88671875" style="246" customWidth="1"/>
    <col min="11527" max="11527" width="9.33203125" style="246" customWidth="1"/>
    <col min="11528" max="11528" width="5" style="246" customWidth="1"/>
    <col min="11529" max="11529" width="4.6640625" style="246" customWidth="1"/>
    <col min="11530" max="11530" width="13.109375" style="246" customWidth="1"/>
    <col min="11531" max="11532" width="13.33203125" style="246" customWidth="1"/>
    <col min="11533" max="11776" width="8.88671875" style="246"/>
    <col min="11777" max="11777" width="5.109375" style="246" customWidth="1"/>
    <col min="11778" max="11778" width="4.109375" style="246" customWidth="1"/>
    <col min="11779" max="11779" width="20.6640625" style="246" customWidth="1"/>
    <col min="11780" max="11780" width="3.33203125" style="246" customWidth="1"/>
    <col min="11781" max="11782" width="7.88671875" style="246" customWidth="1"/>
    <col min="11783" max="11783" width="9.33203125" style="246" customWidth="1"/>
    <col min="11784" max="11784" width="5" style="246" customWidth="1"/>
    <col min="11785" max="11785" width="4.6640625" style="246" customWidth="1"/>
    <col min="11786" max="11786" width="13.109375" style="246" customWidth="1"/>
    <col min="11787" max="11788" width="13.33203125" style="246" customWidth="1"/>
    <col min="11789" max="12032" width="8.88671875" style="246"/>
    <col min="12033" max="12033" width="5.109375" style="246" customWidth="1"/>
    <col min="12034" max="12034" width="4.109375" style="246" customWidth="1"/>
    <col min="12035" max="12035" width="20.6640625" style="246" customWidth="1"/>
    <col min="12036" max="12036" width="3.33203125" style="246" customWidth="1"/>
    <col min="12037" max="12038" width="7.88671875" style="246" customWidth="1"/>
    <col min="12039" max="12039" width="9.33203125" style="246" customWidth="1"/>
    <col min="12040" max="12040" width="5" style="246" customWidth="1"/>
    <col min="12041" max="12041" width="4.6640625" style="246" customWidth="1"/>
    <col min="12042" max="12042" width="13.109375" style="246" customWidth="1"/>
    <col min="12043" max="12044" width="13.33203125" style="246" customWidth="1"/>
    <col min="12045" max="12288" width="8.88671875" style="246"/>
    <col min="12289" max="12289" width="5.109375" style="246" customWidth="1"/>
    <col min="12290" max="12290" width="4.109375" style="246" customWidth="1"/>
    <col min="12291" max="12291" width="20.6640625" style="246" customWidth="1"/>
    <col min="12292" max="12292" width="3.33203125" style="246" customWidth="1"/>
    <col min="12293" max="12294" width="7.88671875" style="246" customWidth="1"/>
    <col min="12295" max="12295" width="9.33203125" style="246" customWidth="1"/>
    <col min="12296" max="12296" width="5" style="246" customWidth="1"/>
    <col min="12297" max="12297" width="4.6640625" style="246" customWidth="1"/>
    <col min="12298" max="12298" width="13.109375" style="246" customWidth="1"/>
    <col min="12299" max="12300" width="13.33203125" style="246" customWidth="1"/>
    <col min="12301" max="12544" width="8.88671875" style="246"/>
    <col min="12545" max="12545" width="5.109375" style="246" customWidth="1"/>
    <col min="12546" max="12546" width="4.109375" style="246" customWidth="1"/>
    <col min="12547" max="12547" width="20.6640625" style="246" customWidth="1"/>
    <col min="12548" max="12548" width="3.33203125" style="246" customWidth="1"/>
    <col min="12549" max="12550" width="7.88671875" style="246" customWidth="1"/>
    <col min="12551" max="12551" width="9.33203125" style="246" customWidth="1"/>
    <col min="12552" max="12552" width="5" style="246" customWidth="1"/>
    <col min="12553" max="12553" width="4.6640625" style="246" customWidth="1"/>
    <col min="12554" max="12554" width="13.109375" style="246" customWidth="1"/>
    <col min="12555" max="12556" width="13.33203125" style="246" customWidth="1"/>
    <col min="12557" max="12800" width="8.88671875" style="246"/>
    <col min="12801" max="12801" width="5.109375" style="246" customWidth="1"/>
    <col min="12802" max="12802" width="4.109375" style="246" customWidth="1"/>
    <col min="12803" max="12803" width="20.6640625" style="246" customWidth="1"/>
    <col min="12804" max="12804" width="3.33203125" style="246" customWidth="1"/>
    <col min="12805" max="12806" width="7.88671875" style="246" customWidth="1"/>
    <col min="12807" max="12807" width="9.33203125" style="246" customWidth="1"/>
    <col min="12808" max="12808" width="5" style="246" customWidth="1"/>
    <col min="12809" max="12809" width="4.6640625" style="246" customWidth="1"/>
    <col min="12810" max="12810" width="13.109375" style="246" customWidth="1"/>
    <col min="12811" max="12812" width="13.33203125" style="246" customWidth="1"/>
    <col min="12813" max="13056" width="8.88671875" style="246"/>
    <col min="13057" max="13057" width="5.109375" style="246" customWidth="1"/>
    <col min="13058" max="13058" width="4.109375" style="246" customWidth="1"/>
    <col min="13059" max="13059" width="20.6640625" style="246" customWidth="1"/>
    <col min="13060" max="13060" width="3.33203125" style="246" customWidth="1"/>
    <col min="13061" max="13062" width="7.88671875" style="246" customWidth="1"/>
    <col min="13063" max="13063" width="9.33203125" style="246" customWidth="1"/>
    <col min="13064" max="13064" width="5" style="246" customWidth="1"/>
    <col min="13065" max="13065" width="4.6640625" style="246" customWidth="1"/>
    <col min="13066" max="13066" width="13.109375" style="246" customWidth="1"/>
    <col min="13067" max="13068" width="13.33203125" style="246" customWidth="1"/>
    <col min="13069" max="13312" width="8.88671875" style="246"/>
    <col min="13313" max="13313" width="5.109375" style="246" customWidth="1"/>
    <col min="13314" max="13314" width="4.109375" style="246" customWidth="1"/>
    <col min="13315" max="13315" width="20.6640625" style="246" customWidth="1"/>
    <col min="13316" max="13316" width="3.33203125" style="246" customWidth="1"/>
    <col min="13317" max="13318" width="7.88671875" style="246" customWidth="1"/>
    <col min="13319" max="13319" width="9.33203125" style="246" customWidth="1"/>
    <col min="13320" max="13320" width="5" style="246" customWidth="1"/>
    <col min="13321" max="13321" width="4.6640625" style="246" customWidth="1"/>
    <col min="13322" max="13322" width="13.109375" style="246" customWidth="1"/>
    <col min="13323" max="13324" width="13.33203125" style="246" customWidth="1"/>
    <col min="13325" max="13568" width="8.88671875" style="246"/>
    <col min="13569" max="13569" width="5.109375" style="246" customWidth="1"/>
    <col min="13570" max="13570" width="4.109375" style="246" customWidth="1"/>
    <col min="13571" max="13571" width="20.6640625" style="246" customWidth="1"/>
    <col min="13572" max="13572" width="3.33203125" style="246" customWidth="1"/>
    <col min="13573" max="13574" width="7.88671875" style="246" customWidth="1"/>
    <col min="13575" max="13575" width="9.33203125" style="246" customWidth="1"/>
    <col min="13576" max="13576" width="5" style="246" customWidth="1"/>
    <col min="13577" max="13577" width="4.6640625" style="246" customWidth="1"/>
    <col min="13578" max="13578" width="13.109375" style="246" customWidth="1"/>
    <col min="13579" max="13580" width="13.33203125" style="246" customWidth="1"/>
    <col min="13581" max="13824" width="8.88671875" style="246"/>
    <col min="13825" max="13825" width="5.109375" style="246" customWidth="1"/>
    <col min="13826" max="13826" width="4.109375" style="246" customWidth="1"/>
    <col min="13827" max="13827" width="20.6640625" style="246" customWidth="1"/>
    <col min="13828" max="13828" width="3.33203125" style="246" customWidth="1"/>
    <col min="13829" max="13830" width="7.88671875" style="246" customWidth="1"/>
    <col min="13831" max="13831" width="9.33203125" style="246" customWidth="1"/>
    <col min="13832" max="13832" width="5" style="246" customWidth="1"/>
    <col min="13833" max="13833" width="4.6640625" style="246" customWidth="1"/>
    <col min="13834" max="13834" width="13.109375" style="246" customWidth="1"/>
    <col min="13835" max="13836" width="13.33203125" style="246" customWidth="1"/>
    <col min="13837" max="14080" width="8.88671875" style="246"/>
    <col min="14081" max="14081" width="5.109375" style="246" customWidth="1"/>
    <col min="14082" max="14082" width="4.109375" style="246" customWidth="1"/>
    <col min="14083" max="14083" width="20.6640625" style="246" customWidth="1"/>
    <col min="14084" max="14084" width="3.33203125" style="246" customWidth="1"/>
    <col min="14085" max="14086" width="7.88671875" style="246" customWidth="1"/>
    <col min="14087" max="14087" width="9.33203125" style="246" customWidth="1"/>
    <col min="14088" max="14088" width="5" style="246" customWidth="1"/>
    <col min="14089" max="14089" width="4.6640625" style="246" customWidth="1"/>
    <col min="14090" max="14090" width="13.109375" style="246" customWidth="1"/>
    <col min="14091" max="14092" width="13.33203125" style="246" customWidth="1"/>
    <col min="14093" max="14336" width="8.88671875" style="246"/>
    <col min="14337" max="14337" width="5.109375" style="246" customWidth="1"/>
    <col min="14338" max="14338" width="4.109375" style="246" customWidth="1"/>
    <col min="14339" max="14339" width="20.6640625" style="246" customWidth="1"/>
    <col min="14340" max="14340" width="3.33203125" style="246" customWidth="1"/>
    <col min="14341" max="14342" width="7.88671875" style="246" customWidth="1"/>
    <col min="14343" max="14343" width="9.33203125" style="246" customWidth="1"/>
    <col min="14344" max="14344" width="5" style="246" customWidth="1"/>
    <col min="14345" max="14345" width="4.6640625" style="246" customWidth="1"/>
    <col min="14346" max="14346" width="13.109375" style="246" customWidth="1"/>
    <col min="14347" max="14348" width="13.33203125" style="246" customWidth="1"/>
    <col min="14349" max="14592" width="8.88671875" style="246"/>
    <col min="14593" max="14593" width="5.109375" style="246" customWidth="1"/>
    <col min="14594" max="14594" width="4.109375" style="246" customWidth="1"/>
    <col min="14595" max="14595" width="20.6640625" style="246" customWidth="1"/>
    <col min="14596" max="14596" width="3.33203125" style="246" customWidth="1"/>
    <col min="14597" max="14598" width="7.88671875" style="246" customWidth="1"/>
    <col min="14599" max="14599" width="9.33203125" style="246" customWidth="1"/>
    <col min="14600" max="14600" width="5" style="246" customWidth="1"/>
    <col min="14601" max="14601" width="4.6640625" style="246" customWidth="1"/>
    <col min="14602" max="14602" width="13.109375" style="246" customWidth="1"/>
    <col min="14603" max="14604" width="13.33203125" style="246" customWidth="1"/>
    <col min="14605" max="14848" width="8.88671875" style="246"/>
    <col min="14849" max="14849" width="5.109375" style="246" customWidth="1"/>
    <col min="14850" max="14850" width="4.109375" style="246" customWidth="1"/>
    <col min="14851" max="14851" width="20.6640625" style="246" customWidth="1"/>
    <col min="14852" max="14852" width="3.33203125" style="246" customWidth="1"/>
    <col min="14853" max="14854" width="7.88671875" style="246" customWidth="1"/>
    <col min="14855" max="14855" width="9.33203125" style="246" customWidth="1"/>
    <col min="14856" max="14856" width="5" style="246" customWidth="1"/>
    <col min="14857" max="14857" width="4.6640625" style="246" customWidth="1"/>
    <col min="14858" max="14858" width="13.109375" style="246" customWidth="1"/>
    <col min="14859" max="14860" width="13.33203125" style="246" customWidth="1"/>
    <col min="14861" max="15104" width="8.88671875" style="246"/>
    <col min="15105" max="15105" width="5.109375" style="246" customWidth="1"/>
    <col min="15106" max="15106" width="4.109375" style="246" customWidth="1"/>
    <col min="15107" max="15107" width="20.6640625" style="246" customWidth="1"/>
    <col min="15108" max="15108" width="3.33203125" style="246" customWidth="1"/>
    <col min="15109" max="15110" width="7.88671875" style="246" customWidth="1"/>
    <col min="15111" max="15111" width="9.33203125" style="246" customWidth="1"/>
    <col min="15112" max="15112" width="5" style="246" customWidth="1"/>
    <col min="15113" max="15113" width="4.6640625" style="246" customWidth="1"/>
    <col min="15114" max="15114" width="13.109375" style="246" customWidth="1"/>
    <col min="15115" max="15116" width="13.33203125" style="246" customWidth="1"/>
    <col min="15117" max="15360" width="8.88671875" style="246"/>
    <col min="15361" max="15361" width="5.109375" style="246" customWidth="1"/>
    <col min="15362" max="15362" width="4.109375" style="246" customWidth="1"/>
    <col min="15363" max="15363" width="20.6640625" style="246" customWidth="1"/>
    <col min="15364" max="15364" width="3.33203125" style="246" customWidth="1"/>
    <col min="15365" max="15366" width="7.88671875" style="246" customWidth="1"/>
    <col min="15367" max="15367" width="9.33203125" style="246" customWidth="1"/>
    <col min="15368" max="15368" width="5" style="246" customWidth="1"/>
    <col min="15369" max="15369" width="4.6640625" style="246" customWidth="1"/>
    <col min="15370" max="15370" width="13.109375" style="246" customWidth="1"/>
    <col min="15371" max="15372" width="13.33203125" style="246" customWidth="1"/>
    <col min="15373" max="15616" width="8.88671875" style="246"/>
    <col min="15617" max="15617" width="5.109375" style="246" customWidth="1"/>
    <col min="15618" max="15618" width="4.109375" style="246" customWidth="1"/>
    <col min="15619" max="15619" width="20.6640625" style="246" customWidth="1"/>
    <col min="15620" max="15620" width="3.33203125" style="246" customWidth="1"/>
    <col min="15621" max="15622" width="7.88671875" style="246" customWidth="1"/>
    <col min="15623" max="15623" width="9.33203125" style="246" customWidth="1"/>
    <col min="15624" max="15624" width="5" style="246" customWidth="1"/>
    <col min="15625" max="15625" width="4.6640625" style="246" customWidth="1"/>
    <col min="15626" max="15626" width="13.109375" style="246" customWidth="1"/>
    <col min="15627" max="15628" width="13.33203125" style="246" customWidth="1"/>
    <col min="15629" max="15872" width="8.88671875" style="246"/>
    <col min="15873" max="15873" width="5.109375" style="246" customWidth="1"/>
    <col min="15874" max="15874" width="4.109375" style="246" customWidth="1"/>
    <col min="15875" max="15875" width="20.6640625" style="246" customWidth="1"/>
    <col min="15876" max="15876" width="3.33203125" style="246" customWidth="1"/>
    <col min="15877" max="15878" width="7.88671875" style="246" customWidth="1"/>
    <col min="15879" max="15879" width="9.33203125" style="246" customWidth="1"/>
    <col min="15880" max="15880" width="5" style="246" customWidth="1"/>
    <col min="15881" max="15881" width="4.6640625" style="246" customWidth="1"/>
    <col min="15882" max="15882" width="13.109375" style="246" customWidth="1"/>
    <col min="15883" max="15884" width="13.33203125" style="246" customWidth="1"/>
    <col min="15885" max="16128" width="8.88671875" style="246"/>
    <col min="16129" max="16129" width="5.109375" style="246" customWidth="1"/>
    <col min="16130" max="16130" width="4.109375" style="246" customWidth="1"/>
    <col min="16131" max="16131" width="20.6640625" style="246" customWidth="1"/>
    <col min="16132" max="16132" width="3.33203125" style="246" customWidth="1"/>
    <col min="16133" max="16134" width="7.88671875" style="246" customWidth="1"/>
    <col min="16135" max="16135" width="9.33203125" style="246" customWidth="1"/>
    <col min="16136" max="16136" width="5" style="246" customWidth="1"/>
    <col min="16137" max="16137" width="4.6640625" style="246" customWidth="1"/>
    <col min="16138" max="16138" width="13.109375" style="246" customWidth="1"/>
    <col min="16139" max="16140" width="13.33203125" style="246" customWidth="1"/>
    <col min="16141" max="16384" width="8.88671875" style="246"/>
  </cols>
  <sheetData>
    <row r="1" spans="1:12" ht="18" customHeight="1" x14ac:dyDescent="0.25">
      <c r="A1" s="247"/>
      <c r="B1" s="248" t="s">
        <v>259</v>
      </c>
      <c r="C1" s="247"/>
      <c r="D1" s="247"/>
      <c r="E1" s="247"/>
      <c r="F1" s="247"/>
      <c r="G1" s="247"/>
      <c r="H1" s="247"/>
      <c r="I1" s="247"/>
      <c r="J1" s="247"/>
    </row>
    <row r="2" spans="1:12" x14ac:dyDescent="0.15">
      <c r="A2" s="249" t="s">
        <v>242</v>
      </c>
      <c r="B2" s="249"/>
      <c r="C2" s="292" t="s">
        <v>351</v>
      </c>
      <c r="D2" s="283" t="s">
        <v>269</v>
      </c>
      <c r="E2" s="611" t="s">
        <v>243</v>
      </c>
      <c r="F2" s="612"/>
      <c r="G2" s="611" t="s">
        <v>244</v>
      </c>
      <c r="H2" s="612"/>
      <c r="I2" s="611" t="s">
        <v>245</v>
      </c>
      <c r="J2" s="612"/>
    </row>
    <row r="3" spans="1:12" ht="26.25" customHeight="1" x14ac:dyDescent="0.15">
      <c r="A3" s="250" t="s">
        <v>246</v>
      </c>
      <c r="B3" s="251"/>
      <c r="C3" s="293" t="s">
        <v>349</v>
      </c>
      <c r="D3" s="296">
        <v>2</v>
      </c>
      <c r="E3" s="613" t="s">
        <v>278</v>
      </c>
      <c r="F3" s="613"/>
      <c r="G3" s="613" t="s">
        <v>350</v>
      </c>
      <c r="H3" s="613"/>
      <c r="I3" s="613" t="s">
        <v>319</v>
      </c>
      <c r="J3" s="613"/>
      <c r="L3" s="246" t="s">
        <v>260</v>
      </c>
    </row>
    <row r="4" spans="1:12" ht="21" customHeight="1" x14ac:dyDescent="0.15">
      <c r="A4" s="614" t="s">
        <v>247</v>
      </c>
      <c r="B4" s="615"/>
      <c r="C4" s="616"/>
      <c r="D4" s="617" t="s">
        <v>248</v>
      </c>
      <c r="E4" s="252" t="s">
        <v>249</v>
      </c>
      <c r="F4" s="257" t="s">
        <v>279</v>
      </c>
      <c r="G4" s="258">
        <v>1.2</v>
      </c>
      <c r="H4" s="602">
        <f>IF(F4="","",IF(F4="記録無",0,IF(VALUE(F4)&gt;28.09,0,INT(5.74352*(28.5-VALUE(F4))^1.92))))</f>
        <v>535</v>
      </c>
      <c r="I4" s="603"/>
      <c r="J4" s="252" t="s">
        <v>250</v>
      </c>
    </row>
    <row r="5" spans="1:12" ht="21" customHeight="1" x14ac:dyDescent="0.15">
      <c r="A5" s="252"/>
      <c r="B5" s="254" t="s">
        <v>251</v>
      </c>
      <c r="C5" s="255"/>
      <c r="D5" s="617"/>
      <c r="E5" s="252" t="s">
        <v>252</v>
      </c>
      <c r="F5" s="610" t="s">
        <v>261</v>
      </c>
      <c r="G5" s="610"/>
      <c r="H5" s="602">
        <f>IF(F5="","",IF(F5="記録無",0,IF(VALUE(F5)&lt;1.53,0,INT(51.39*(VALUE(F5)-1.5)^1.05))))</f>
        <v>410</v>
      </c>
      <c r="I5" s="603"/>
      <c r="J5" s="605">
        <f>SUM(H4:I7)</f>
        <v>1673</v>
      </c>
      <c r="K5" s="246" t="s">
        <v>273</v>
      </c>
    </row>
    <row r="6" spans="1:12" ht="21" customHeight="1" x14ac:dyDescent="0.15">
      <c r="A6" s="252"/>
      <c r="B6" s="254" t="s">
        <v>253</v>
      </c>
      <c r="C6" s="255"/>
      <c r="D6" s="617"/>
      <c r="E6" s="252" t="s">
        <v>254</v>
      </c>
      <c r="F6" s="610" t="s">
        <v>262</v>
      </c>
      <c r="G6" s="610"/>
      <c r="H6" s="602">
        <f>IF(F6="","",IF(F6="記録無",0,IF(VALUE(F6)&lt;0.77,0,INT(0.8465*(VALUE(F6)*100-75)^1.42))))</f>
        <v>352</v>
      </c>
      <c r="I6" s="603"/>
      <c r="J6" s="606"/>
      <c r="K6" s="246" t="s">
        <v>265</v>
      </c>
    </row>
    <row r="7" spans="1:12" ht="21" customHeight="1" x14ac:dyDescent="0.15">
      <c r="A7" s="252" t="s">
        <v>240</v>
      </c>
      <c r="B7" s="254" t="s">
        <v>255</v>
      </c>
      <c r="C7" s="255"/>
      <c r="D7" s="617"/>
      <c r="E7" s="252" t="s">
        <v>270</v>
      </c>
      <c r="F7" s="610" t="s">
        <v>264</v>
      </c>
      <c r="G7" s="610"/>
      <c r="H7" s="602">
        <f>IF(F7="","",IF(F7="記録無",0,IF(VALUE(F7)&gt;81.21,0,INT(1.53775*(82-VALUE(F7))^1.81))))</f>
        <v>376</v>
      </c>
      <c r="I7" s="603"/>
      <c r="J7" s="607"/>
      <c r="K7" s="246" t="s">
        <v>263</v>
      </c>
    </row>
    <row r="8" spans="1:12" ht="11.25" customHeight="1" x14ac:dyDescent="0.15">
      <c r="A8" s="253"/>
      <c r="B8" s="253"/>
      <c r="C8" s="253"/>
      <c r="D8" s="253"/>
      <c r="E8" s="253"/>
      <c r="F8" s="253"/>
      <c r="G8" s="253"/>
      <c r="H8" s="253"/>
      <c r="I8" s="253"/>
      <c r="J8" s="253"/>
    </row>
    <row r="9" spans="1:12" ht="18" customHeight="1" x14ac:dyDescent="0.25">
      <c r="A9" s="259"/>
      <c r="B9" s="260" t="s">
        <v>241</v>
      </c>
      <c r="C9" s="259"/>
      <c r="D9" s="259"/>
      <c r="E9" s="259"/>
      <c r="F9" s="259"/>
      <c r="G9" s="259"/>
      <c r="H9" s="259"/>
      <c r="I9" s="259"/>
      <c r="J9" s="259"/>
    </row>
    <row r="10" spans="1:12" x14ac:dyDescent="0.15">
      <c r="A10" s="261" t="s">
        <v>242</v>
      </c>
      <c r="B10" s="261"/>
      <c r="C10" s="295"/>
      <c r="D10" s="284" t="s">
        <v>269</v>
      </c>
      <c r="E10" s="608" t="s">
        <v>243</v>
      </c>
      <c r="F10" s="608"/>
      <c r="G10" s="608" t="s">
        <v>244</v>
      </c>
      <c r="H10" s="608"/>
      <c r="I10" s="608" t="s">
        <v>245</v>
      </c>
      <c r="J10" s="608"/>
    </row>
    <row r="11" spans="1:12" ht="26.25" customHeight="1" x14ac:dyDescent="0.15">
      <c r="A11" s="262" t="s">
        <v>246</v>
      </c>
      <c r="B11" s="263"/>
      <c r="C11" s="294"/>
      <c r="D11" s="297"/>
      <c r="E11" s="609"/>
      <c r="F11" s="609"/>
      <c r="G11" s="609"/>
      <c r="H11" s="609"/>
      <c r="I11" s="609"/>
      <c r="J11" s="609"/>
      <c r="L11" s="246" t="s">
        <v>260</v>
      </c>
    </row>
    <row r="12" spans="1:12" ht="21" customHeight="1" x14ac:dyDescent="0.15">
      <c r="A12" s="598" t="s">
        <v>247</v>
      </c>
      <c r="B12" s="599"/>
      <c r="C12" s="600"/>
      <c r="D12" s="601" t="s">
        <v>248</v>
      </c>
      <c r="E12" s="264" t="s">
        <v>249</v>
      </c>
      <c r="F12" s="265"/>
      <c r="G12" s="266"/>
      <c r="H12" s="602" t="str">
        <f>IF(F12="","",IF(F12="記録無",0,IF(VALUE(F12)&gt;28.09,0,INT(5.74352*(28.5-VALUE(F12))^1.92))))</f>
        <v/>
      </c>
      <c r="I12" s="603"/>
      <c r="J12" s="264" t="s">
        <v>250</v>
      </c>
    </row>
    <row r="13" spans="1:12" ht="21" customHeight="1" x14ac:dyDescent="0.15">
      <c r="A13" s="264"/>
      <c r="B13" s="267" t="s">
        <v>251</v>
      </c>
      <c r="C13" s="268"/>
      <c r="D13" s="601"/>
      <c r="E13" s="264" t="s">
        <v>252</v>
      </c>
      <c r="F13" s="604"/>
      <c r="G13" s="604"/>
      <c r="H13" s="602" t="str">
        <f>IF(F13="","",IF(F13="記録無",0,IF(VALUE(F13)&lt;1.53,0,INT(51.39*(VALUE(F13)-1.5)^1.05))))</f>
        <v/>
      </c>
      <c r="I13" s="603"/>
      <c r="J13" s="605">
        <f>SUM(H12:I15)</f>
        <v>0</v>
      </c>
      <c r="K13" s="246" t="s">
        <v>273</v>
      </c>
    </row>
    <row r="14" spans="1:12" ht="21" customHeight="1" x14ac:dyDescent="0.15">
      <c r="A14" s="264"/>
      <c r="B14" s="267" t="s">
        <v>253</v>
      </c>
      <c r="C14" s="268"/>
      <c r="D14" s="601"/>
      <c r="E14" s="264" t="s">
        <v>254</v>
      </c>
      <c r="F14" s="604"/>
      <c r="G14" s="604"/>
      <c r="H14" s="602" t="str">
        <f>IF(F14="","",IF(F14="記録無",0,IF(VALUE(F14)&lt;0.77,0,INT(0.8465*(VALUE(F14)*100-75)^1.42))))</f>
        <v/>
      </c>
      <c r="I14" s="603"/>
      <c r="J14" s="606"/>
      <c r="K14" s="246" t="s">
        <v>265</v>
      </c>
    </row>
    <row r="15" spans="1:12" ht="21" customHeight="1" x14ac:dyDescent="0.15">
      <c r="A15" s="264"/>
      <c r="B15" s="267" t="s">
        <v>255</v>
      </c>
      <c r="C15" s="268"/>
      <c r="D15" s="601"/>
      <c r="E15" s="264" t="s">
        <v>270</v>
      </c>
      <c r="F15" s="604"/>
      <c r="G15" s="604"/>
      <c r="H15" s="602" t="str">
        <f>IF(F15="","",IF(F15="記録無",0,IF(VALUE(F15)&gt;81.21,0,INT(1.53775*(82-VALUE(F15))^1.81))))</f>
        <v/>
      </c>
      <c r="I15" s="603"/>
      <c r="J15" s="607"/>
      <c r="K15" s="246" t="s">
        <v>263</v>
      </c>
    </row>
    <row r="16" spans="1:12" ht="11.25" customHeight="1" x14ac:dyDescent="0.15">
      <c r="A16" s="269"/>
      <c r="B16" s="269"/>
      <c r="C16" s="269"/>
      <c r="D16" s="269"/>
      <c r="E16" s="269"/>
      <c r="F16" s="269"/>
      <c r="G16" s="269"/>
      <c r="H16" s="269"/>
      <c r="I16" s="269"/>
      <c r="J16" s="269"/>
    </row>
    <row r="17" spans="1:12" ht="18" customHeight="1" x14ac:dyDescent="0.25">
      <c r="A17" s="259"/>
      <c r="B17" s="260" t="s">
        <v>241</v>
      </c>
      <c r="C17" s="259"/>
      <c r="D17" s="259"/>
      <c r="E17" s="259"/>
      <c r="F17" s="259"/>
      <c r="G17" s="259"/>
      <c r="H17" s="259"/>
      <c r="I17" s="259"/>
      <c r="J17" s="259"/>
    </row>
    <row r="18" spans="1:12" x14ac:dyDescent="0.15">
      <c r="A18" s="261" t="s">
        <v>242</v>
      </c>
      <c r="B18" s="261"/>
      <c r="C18" s="295"/>
      <c r="D18" s="284" t="s">
        <v>269</v>
      </c>
      <c r="E18" s="608" t="s">
        <v>243</v>
      </c>
      <c r="F18" s="608"/>
      <c r="G18" s="608" t="s">
        <v>244</v>
      </c>
      <c r="H18" s="608"/>
      <c r="I18" s="608" t="s">
        <v>245</v>
      </c>
      <c r="J18" s="608"/>
    </row>
    <row r="19" spans="1:12" ht="26.25" customHeight="1" x14ac:dyDescent="0.15">
      <c r="A19" s="262" t="s">
        <v>246</v>
      </c>
      <c r="B19" s="263"/>
      <c r="C19" s="294"/>
      <c r="D19" s="297"/>
      <c r="E19" s="609"/>
      <c r="F19" s="609"/>
      <c r="G19" s="609"/>
      <c r="H19" s="609"/>
      <c r="I19" s="609"/>
      <c r="J19" s="609"/>
      <c r="L19" s="246" t="s">
        <v>260</v>
      </c>
    </row>
    <row r="20" spans="1:12" ht="21" customHeight="1" x14ac:dyDescent="0.15">
      <c r="A20" s="598" t="s">
        <v>247</v>
      </c>
      <c r="B20" s="599"/>
      <c r="C20" s="600"/>
      <c r="D20" s="601" t="s">
        <v>248</v>
      </c>
      <c r="E20" s="264" t="s">
        <v>249</v>
      </c>
      <c r="F20" s="265"/>
      <c r="G20" s="266"/>
      <c r="H20" s="602" t="str">
        <f>IF(F20="","",IF(F20="記録無",0,IF(VALUE(F20)&gt;28.09,0,INT(5.74352*(28.5-VALUE(F20))^1.92))))</f>
        <v/>
      </c>
      <c r="I20" s="603"/>
      <c r="J20" s="264" t="s">
        <v>250</v>
      </c>
    </row>
    <row r="21" spans="1:12" ht="21" customHeight="1" x14ac:dyDescent="0.15">
      <c r="A21" s="264"/>
      <c r="B21" s="267" t="s">
        <v>251</v>
      </c>
      <c r="C21" s="268"/>
      <c r="D21" s="601"/>
      <c r="E21" s="264" t="s">
        <v>252</v>
      </c>
      <c r="F21" s="604"/>
      <c r="G21" s="604"/>
      <c r="H21" s="602" t="str">
        <f>IF(F21="","",IF(F21="記録無",0,IF(VALUE(F21)&lt;1.53,0,INT(51.39*(VALUE(F21)-1.5)^1.05))))</f>
        <v/>
      </c>
      <c r="I21" s="603"/>
      <c r="J21" s="605">
        <f>SUM(H20:I23)</f>
        <v>0</v>
      </c>
      <c r="K21" s="246" t="s">
        <v>273</v>
      </c>
    </row>
    <row r="22" spans="1:12" ht="21" customHeight="1" x14ac:dyDescent="0.15">
      <c r="A22" s="264"/>
      <c r="B22" s="267" t="s">
        <v>253</v>
      </c>
      <c r="C22" s="268"/>
      <c r="D22" s="601"/>
      <c r="E22" s="264" t="s">
        <v>254</v>
      </c>
      <c r="F22" s="604"/>
      <c r="G22" s="604"/>
      <c r="H22" s="602" t="str">
        <f>IF(F22="","",IF(F22="記録無",0,IF(VALUE(F22)&lt;0.77,0,INT(0.8465*(VALUE(F22)*100-75)^1.42))))</f>
        <v/>
      </c>
      <c r="I22" s="603"/>
      <c r="J22" s="606"/>
      <c r="K22" s="246" t="s">
        <v>265</v>
      </c>
    </row>
    <row r="23" spans="1:12" ht="21" customHeight="1" x14ac:dyDescent="0.15">
      <c r="A23" s="264"/>
      <c r="B23" s="267" t="s">
        <v>255</v>
      </c>
      <c r="C23" s="268"/>
      <c r="D23" s="601"/>
      <c r="E23" s="264" t="s">
        <v>271</v>
      </c>
      <c r="F23" s="604"/>
      <c r="G23" s="604"/>
      <c r="H23" s="602" t="str">
        <f>IF(F23="","",IF(F23="記録無",0,IF(VALUE(F23)&gt;81.21,0,INT(1.53775*(82-VALUE(F23))^1.81))))</f>
        <v/>
      </c>
      <c r="I23" s="603"/>
      <c r="J23" s="607"/>
      <c r="K23" s="246" t="s">
        <v>263</v>
      </c>
    </row>
    <row r="24" spans="1:12" ht="11.25" customHeight="1" x14ac:dyDescent="0.15">
      <c r="A24" s="269"/>
      <c r="B24" s="269"/>
      <c r="C24" s="269"/>
      <c r="D24" s="269"/>
      <c r="E24" s="269"/>
      <c r="F24" s="269"/>
      <c r="G24" s="269"/>
      <c r="H24" s="269"/>
      <c r="I24" s="269"/>
      <c r="J24" s="269"/>
    </row>
    <row r="25" spans="1:12" ht="18" customHeight="1" x14ac:dyDescent="0.25">
      <c r="A25" s="259"/>
      <c r="B25" s="260" t="s">
        <v>241</v>
      </c>
      <c r="C25" s="259"/>
      <c r="D25" s="259"/>
      <c r="E25" s="259"/>
      <c r="F25" s="259"/>
      <c r="G25" s="259"/>
      <c r="H25" s="259"/>
      <c r="I25" s="259"/>
      <c r="J25" s="259"/>
    </row>
    <row r="26" spans="1:12" x14ac:dyDescent="0.15">
      <c r="A26" s="261" t="s">
        <v>242</v>
      </c>
      <c r="B26" s="261"/>
      <c r="C26" s="295"/>
      <c r="D26" s="284" t="s">
        <v>269</v>
      </c>
      <c r="E26" s="608" t="s">
        <v>243</v>
      </c>
      <c r="F26" s="608"/>
      <c r="G26" s="608" t="s">
        <v>244</v>
      </c>
      <c r="H26" s="608"/>
      <c r="I26" s="608" t="s">
        <v>245</v>
      </c>
      <c r="J26" s="608"/>
    </row>
    <row r="27" spans="1:12" ht="26.25" customHeight="1" x14ac:dyDescent="0.15">
      <c r="A27" s="262" t="s">
        <v>246</v>
      </c>
      <c r="B27" s="263"/>
      <c r="C27" s="294"/>
      <c r="D27" s="297"/>
      <c r="E27" s="609"/>
      <c r="F27" s="609"/>
      <c r="G27" s="609"/>
      <c r="H27" s="609"/>
      <c r="I27" s="609"/>
      <c r="J27" s="609"/>
      <c r="L27" s="246" t="s">
        <v>260</v>
      </c>
    </row>
    <row r="28" spans="1:12" ht="21" customHeight="1" x14ac:dyDescent="0.15">
      <c r="A28" s="598" t="s">
        <v>247</v>
      </c>
      <c r="B28" s="599"/>
      <c r="C28" s="600"/>
      <c r="D28" s="601" t="s">
        <v>248</v>
      </c>
      <c r="E28" s="264" t="s">
        <v>249</v>
      </c>
      <c r="F28" s="265"/>
      <c r="G28" s="266"/>
      <c r="H28" s="602" t="str">
        <f>IF(F28="","",IF(F28="記録無",0,IF(VALUE(F28)&gt;28.09,0,INT(5.74352*(28.5-VALUE(F28))^1.92))))</f>
        <v/>
      </c>
      <c r="I28" s="603"/>
      <c r="J28" s="264" t="s">
        <v>250</v>
      </c>
    </row>
    <row r="29" spans="1:12" ht="21" customHeight="1" x14ac:dyDescent="0.15">
      <c r="A29" s="264"/>
      <c r="B29" s="267" t="s">
        <v>251</v>
      </c>
      <c r="C29" s="268"/>
      <c r="D29" s="601"/>
      <c r="E29" s="264" t="s">
        <v>252</v>
      </c>
      <c r="F29" s="604"/>
      <c r="G29" s="604"/>
      <c r="H29" s="602" t="str">
        <f>IF(F29="","",IF(F29="記録無",0,IF(VALUE(F29)&lt;1.53,0,INT(51.39*(VALUE(F29)-1.5)^1.05))))</f>
        <v/>
      </c>
      <c r="I29" s="603"/>
      <c r="J29" s="605">
        <f>SUM(H28:I31)</f>
        <v>0</v>
      </c>
      <c r="K29" s="246" t="s">
        <v>273</v>
      </c>
    </row>
    <row r="30" spans="1:12" ht="21" customHeight="1" x14ac:dyDescent="0.15">
      <c r="A30" s="264"/>
      <c r="B30" s="267" t="s">
        <v>253</v>
      </c>
      <c r="C30" s="268"/>
      <c r="D30" s="601"/>
      <c r="E30" s="264" t="s">
        <v>254</v>
      </c>
      <c r="F30" s="604"/>
      <c r="G30" s="604"/>
      <c r="H30" s="602" t="str">
        <f>IF(F30="","",IF(F30="記録無",0,IF(VALUE(F30)&lt;0.77,0,INT(0.8465*(VALUE(F30)*100-75)^1.42))))</f>
        <v/>
      </c>
      <c r="I30" s="603"/>
      <c r="J30" s="606"/>
      <c r="K30" s="246" t="s">
        <v>265</v>
      </c>
    </row>
    <row r="31" spans="1:12" ht="21" customHeight="1" x14ac:dyDescent="0.15">
      <c r="A31" s="264"/>
      <c r="B31" s="267" t="s">
        <v>255</v>
      </c>
      <c r="C31" s="268"/>
      <c r="D31" s="601"/>
      <c r="E31" s="264" t="s">
        <v>270</v>
      </c>
      <c r="F31" s="604"/>
      <c r="G31" s="604"/>
      <c r="H31" s="602" t="str">
        <f>IF(F31="","",IF(F31="記録無",0,IF(VALUE(F31)&gt;81.21,0,INT(1.53775*(82-VALUE(F31))^1.81))))</f>
        <v/>
      </c>
      <c r="I31" s="603"/>
      <c r="J31" s="607"/>
      <c r="K31" s="246" t="s">
        <v>263</v>
      </c>
    </row>
    <row r="32" spans="1:12" ht="11.25" customHeight="1" x14ac:dyDescent="0.15">
      <c r="A32" s="269"/>
      <c r="B32" s="269"/>
      <c r="C32" s="269"/>
      <c r="D32" s="269"/>
      <c r="E32" s="269"/>
      <c r="F32" s="269"/>
      <c r="G32" s="269"/>
      <c r="H32" s="269"/>
      <c r="I32" s="269"/>
      <c r="J32" s="269"/>
    </row>
    <row r="33" spans="1:12" ht="18" customHeight="1" x14ac:dyDescent="0.25">
      <c r="A33" s="259"/>
      <c r="B33" s="260" t="s">
        <v>241</v>
      </c>
      <c r="C33" s="259"/>
      <c r="D33" s="259"/>
      <c r="E33" s="259"/>
      <c r="F33" s="259"/>
      <c r="G33" s="259"/>
      <c r="H33" s="259"/>
      <c r="I33" s="259"/>
      <c r="J33" s="259" t="e">
        <v>#REF!</v>
      </c>
    </row>
    <row r="34" spans="1:12" x14ac:dyDescent="0.15">
      <c r="A34" s="261" t="s">
        <v>242</v>
      </c>
      <c r="B34" s="261"/>
      <c r="C34" s="295"/>
      <c r="D34" s="284" t="s">
        <v>269</v>
      </c>
      <c r="E34" s="608" t="s">
        <v>243</v>
      </c>
      <c r="F34" s="608"/>
      <c r="G34" s="608" t="s">
        <v>244</v>
      </c>
      <c r="H34" s="608"/>
      <c r="I34" s="608" t="s">
        <v>245</v>
      </c>
      <c r="J34" s="608"/>
    </row>
    <row r="35" spans="1:12" ht="26.25" customHeight="1" x14ac:dyDescent="0.15">
      <c r="A35" s="262" t="s">
        <v>246</v>
      </c>
      <c r="B35" s="263"/>
      <c r="C35" s="294"/>
      <c r="D35" s="297"/>
      <c r="E35" s="609"/>
      <c r="F35" s="609"/>
      <c r="G35" s="609"/>
      <c r="H35" s="609"/>
      <c r="I35" s="609"/>
      <c r="J35" s="609"/>
      <c r="L35" s="246" t="s">
        <v>260</v>
      </c>
    </row>
    <row r="36" spans="1:12" ht="21" customHeight="1" x14ac:dyDescent="0.15">
      <c r="A36" s="598" t="s">
        <v>247</v>
      </c>
      <c r="B36" s="599"/>
      <c r="C36" s="600"/>
      <c r="D36" s="601" t="s">
        <v>248</v>
      </c>
      <c r="E36" s="264" t="s">
        <v>249</v>
      </c>
      <c r="F36" s="265"/>
      <c r="G36" s="266"/>
      <c r="H36" s="602" t="str">
        <f>IF(F36="","",IF(F36="記録無",0,IF(VALUE(F36)&gt;28.09,0,INT(5.74352*(28.5-VALUE(F36))^1.92))))</f>
        <v/>
      </c>
      <c r="I36" s="603"/>
      <c r="J36" s="264" t="s">
        <v>250</v>
      </c>
    </row>
    <row r="37" spans="1:12" ht="21" customHeight="1" x14ac:dyDescent="0.15">
      <c r="A37" s="264"/>
      <c r="B37" s="267" t="s">
        <v>251</v>
      </c>
      <c r="C37" s="268"/>
      <c r="D37" s="601"/>
      <c r="E37" s="264" t="s">
        <v>252</v>
      </c>
      <c r="F37" s="604"/>
      <c r="G37" s="604"/>
      <c r="H37" s="602" t="str">
        <f>IF(F37="","",IF(F37="記録無",0,IF(VALUE(F37)&lt;1.53,0,INT(51.39*(VALUE(F37)-1.5)^1.05))))</f>
        <v/>
      </c>
      <c r="I37" s="603"/>
      <c r="J37" s="605">
        <f>SUM(H36:I39)</f>
        <v>0</v>
      </c>
      <c r="K37" s="246" t="s">
        <v>273</v>
      </c>
    </row>
    <row r="38" spans="1:12" ht="21" customHeight="1" x14ac:dyDescent="0.15">
      <c r="A38" s="264"/>
      <c r="B38" s="267" t="s">
        <v>253</v>
      </c>
      <c r="C38" s="268"/>
      <c r="D38" s="601"/>
      <c r="E38" s="264" t="s">
        <v>254</v>
      </c>
      <c r="F38" s="604"/>
      <c r="G38" s="604"/>
      <c r="H38" s="602" t="str">
        <f>IF(F38="","",IF(F38="記録無",0,IF(VALUE(F38)&lt;0.77,0,INT(0.8465*(VALUE(F38)*100-75)^1.42))))</f>
        <v/>
      </c>
      <c r="I38" s="603"/>
      <c r="J38" s="606"/>
      <c r="K38" s="246" t="s">
        <v>265</v>
      </c>
    </row>
    <row r="39" spans="1:12" ht="21" customHeight="1" x14ac:dyDescent="0.15">
      <c r="A39" s="264"/>
      <c r="B39" s="267" t="s">
        <v>255</v>
      </c>
      <c r="C39" s="268"/>
      <c r="D39" s="601"/>
      <c r="E39" s="264" t="s">
        <v>270</v>
      </c>
      <c r="F39" s="604"/>
      <c r="G39" s="604"/>
      <c r="H39" s="602" t="str">
        <f>IF(F39="","",IF(F39="記録無",0,IF(VALUE(F39)&gt;81.21,0,INT(1.53775*(82-VALUE(F39))^1.81))))</f>
        <v/>
      </c>
      <c r="I39" s="603"/>
      <c r="J39" s="607"/>
      <c r="K39" s="246" t="s">
        <v>263</v>
      </c>
    </row>
    <row r="40" spans="1:12" ht="11.25" customHeight="1" x14ac:dyDescent="0.15">
      <c r="A40" s="269"/>
      <c r="B40" s="269"/>
      <c r="C40" s="269"/>
      <c r="D40" s="269"/>
      <c r="E40" s="269"/>
      <c r="F40" s="269"/>
      <c r="G40" s="269"/>
      <c r="H40" s="269"/>
      <c r="I40" s="269"/>
      <c r="J40" s="269"/>
    </row>
    <row r="41" spans="1:12" ht="18" customHeight="1" x14ac:dyDescent="0.25">
      <c r="A41" s="259"/>
      <c r="B41" s="260" t="s">
        <v>241</v>
      </c>
      <c r="C41" s="259"/>
      <c r="D41" s="259"/>
      <c r="E41" s="259"/>
      <c r="F41" s="259"/>
      <c r="G41" s="259"/>
      <c r="H41" s="259"/>
      <c r="I41" s="259"/>
      <c r="J41" s="259"/>
    </row>
    <row r="42" spans="1:12" x14ac:dyDescent="0.15">
      <c r="A42" s="261" t="s">
        <v>242</v>
      </c>
      <c r="B42" s="261"/>
      <c r="C42" s="295"/>
      <c r="D42" s="284" t="s">
        <v>269</v>
      </c>
      <c r="E42" s="608" t="s">
        <v>243</v>
      </c>
      <c r="F42" s="608"/>
      <c r="G42" s="608" t="s">
        <v>244</v>
      </c>
      <c r="H42" s="608"/>
      <c r="I42" s="608" t="s">
        <v>245</v>
      </c>
      <c r="J42" s="608"/>
    </row>
    <row r="43" spans="1:12" ht="26.25" customHeight="1" x14ac:dyDescent="0.15">
      <c r="A43" s="262" t="s">
        <v>246</v>
      </c>
      <c r="B43" s="263"/>
      <c r="C43" s="294"/>
      <c r="D43" s="297"/>
      <c r="E43" s="609"/>
      <c r="F43" s="609"/>
      <c r="G43" s="609"/>
      <c r="H43" s="609"/>
      <c r="I43" s="609"/>
      <c r="J43" s="609"/>
      <c r="L43" s="246" t="s">
        <v>260</v>
      </c>
    </row>
    <row r="44" spans="1:12" ht="21" customHeight="1" x14ac:dyDescent="0.15">
      <c r="A44" s="598" t="s">
        <v>247</v>
      </c>
      <c r="B44" s="599"/>
      <c r="C44" s="600"/>
      <c r="D44" s="601" t="s">
        <v>248</v>
      </c>
      <c r="E44" s="264" t="s">
        <v>249</v>
      </c>
      <c r="F44" s="265"/>
      <c r="G44" s="266"/>
      <c r="H44" s="602" t="str">
        <f>IF(F44="","",IF(F44="記録無",0,IF(VALUE(F44)&gt;28.09,0,INT(5.74352*(28.5-VALUE(F44))^1.92))))</f>
        <v/>
      </c>
      <c r="I44" s="603"/>
      <c r="J44" s="264" t="s">
        <v>250</v>
      </c>
    </row>
    <row r="45" spans="1:12" ht="21" customHeight="1" x14ac:dyDescent="0.15">
      <c r="A45" s="264"/>
      <c r="B45" s="267" t="s">
        <v>251</v>
      </c>
      <c r="C45" s="268"/>
      <c r="D45" s="601"/>
      <c r="E45" s="264" t="s">
        <v>252</v>
      </c>
      <c r="F45" s="604"/>
      <c r="G45" s="604"/>
      <c r="H45" s="602" t="str">
        <f>IF(F45="","",IF(F45="記録無",0,IF(VALUE(F45)&lt;1.53,0,INT(51.39*(VALUE(F45)-1.5)^1.05))))</f>
        <v/>
      </c>
      <c r="I45" s="603"/>
      <c r="J45" s="605">
        <f>SUM(H44:I47)</f>
        <v>0</v>
      </c>
      <c r="K45" s="246" t="s">
        <v>273</v>
      </c>
    </row>
    <row r="46" spans="1:12" ht="21" customHeight="1" x14ac:dyDescent="0.15">
      <c r="A46" s="264"/>
      <c r="B46" s="267" t="s">
        <v>253</v>
      </c>
      <c r="C46" s="268"/>
      <c r="D46" s="601"/>
      <c r="E46" s="264" t="s">
        <v>254</v>
      </c>
      <c r="F46" s="604"/>
      <c r="G46" s="604"/>
      <c r="H46" s="602" t="str">
        <f>IF(F46="","",IF(F46="記録無",0,IF(VALUE(F46)&lt;0.77,0,INT(0.8465*(VALUE(F46)*100-75)^1.42))))</f>
        <v/>
      </c>
      <c r="I46" s="603"/>
      <c r="J46" s="606"/>
      <c r="K46" s="246" t="s">
        <v>265</v>
      </c>
    </row>
    <row r="47" spans="1:12" ht="21" customHeight="1" x14ac:dyDescent="0.15">
      <c r="A47" s="264"/>
      <c r="B47" s="267" t="s">
        <v>255</v>
      </c>
      <c r="C47" s="268"/>
      <c r="D47" s="601"/>
      <c r="E47" s="264" t="s">
        <v>270</v>
      </c>
      <c r="F47" s="604"/>
      <c r="G47" s="604"/>
      <c r="H47" s="602" t="str">
        <f>IF(F47="","",IF(F47="記録無",0,IF(VALUE(F47)&gt;81.21,0,INT(1.53775*(82-VALUE(F47))^1.81))))</f>
        <v/>
      </c>
      <c r="I47" s="603"/>
      <c r="J47" s="607"/>
      <c r="K47" s="246" t="s">
        <v>263</v>
      </c>
    </row>
    <row r="48" spans="1:12" ht="11.25" customHeight="1" x14ac:dyDescent="0.15">
      <c r="A48" s="269"/>
      <c r="B48" s="269"/>
      <c r="C48" s="269"/>
      <c r="D48" s="269"/>
      <c r="E48" s="269"/>
      <c r="F48" s="269"/>
      <c r="G48" s="269"/>
      <c r="H48" s="269"/>
      <c r="I48" s="269"/>
      <c r="J48" s="269"/>
    </row>
  </sheetData>
  <mergeCells count="96">
    <mergeCell ref="A12:C12"/>
    <mergeCell ref="E2:F2"/>
    <mergeCell ref="G2:H2"/>
    <mergeCell ref="I2:J2"/>
    <mergeCell ref="E3:F3"/>
    <mergeCell ref="G3:H3"/>
    <mergeCell ref="I3:J3"/>
    <mergeCell ref="J5:J7"/>
    <mergeCell ref="F6:G6"/>
    <mergeCell ref="H6:I6"/>
    <mergeCell ref="F7:G7"/>
    <mergeCell ref="H7:I7"/>
    <mergeCell ref="A4:C4"/>
    <mergeCell ref="D4:D7"/>
    <mergeCell ref="D12:D15"/>
    <mergeCell ref="H12:I12"/>
    <mergeCell ref="E11:F11"/>
    <mergeCell ref="G11:H11"/>
    <mergeCell ref="I11:J11"/>
    <mergeCell ref="F13:G13"/>
    <mergeCell ref="H13:I13"/>
    <mergeCell ref="H4:I4"/>
    <mergeCell ref="H5:I5"/>
    <mergeCell ref="E10:F10"/>
    <mergeCell ref="G10:H10"/>
    <mergeCell ref="F5:G5"/>
    <mergeCell ref="I10:J10"/>
    <mergeCell ref="F22:G22"/>
    <mergeCell ref="H22:I22"/>
    <mergeCell ref="F23:G23"/>
    <mergeCell ref="H23:I23"/>
    <mergeCell ref="F15:G15"/>
    <mergeCell ref="H15:I15"/>
    <mergeCell ref="E19:F19"/>
    <mergeCell ref="G19:H19"/>
    <mergeCell ref="I19:J19"/>
    <mergeCell ref="E18:F18"/>
    <mergeCell ref="G18:H18"/>
    <mergeCell ref="I18:J18"/>
    <mergeCell ref="J13:J15"/>
    <mergeCell ref="F14:G14"/>
    <mergeCell ref="H14:I14"/>
    <mergeCell ref="J37:J39"/>
    <mergeCell ref="F38:G38"/>
    <mergeCell ref="H38:I38"/>
    <mergeCell ref="F39:G39"/>
    <mergeCell ref="H39:I39"/>
    <mergeCell ref="A36:C36"/>
    <mergeCell ref="D36:D39"/>
    <mergeCell ref="H36:I36"/>
    <mergeCell ref="F37:G37"/>
    <mergeCell ref="H37:I37"/>
    <mergeCell ref="E42:F42"/>
    <mergeCell ref="G42:H42"/>
    <mergeCell ref="I42:J42"/>
    <mergeCell ref="E43:F43"/>
    <mergeCell ref="G43:H43"/>
    <mergeCell ref="I43:J43"/>
    <mergeCell ref="E35:F35"/>
    <mergeCell ref="G35:H35"/>
    <mergeCell ref="I35:J35"/>
    <mergeCell ref="A20:C20"/>
    <mergeCell ref="D20:D23"/>
    <mergeCell ref="H20:I20"/>
    <mergeCell ref="F21:G21"/>
    <mergeCell ref="H21:I21"/>
    <mergeCell ref="J21:J23"/>
    <mergeCell ref="E26:F26"/>
    <mergeCell ref="G26:H26"/>
    <mergeCell ref="I26:J26"/>
    <mergeCell ref="E27:F27"/>
    <mergeCell ref="G27:H27"/>
    <mergeCell ref="I27:J27"/>
    <mergeCell ref="F31:G31"/>
    <mergeCell ref="J29:J31"/>
    <mergeCell ref="F30:G30"/>
    <mergeCell ref="H30:I30"/>
    <mergeCell ref="E34:F34"/>
    <mergeCell ref="G34:H34"/>
    <mergeCell ref="I34:J34"/>
    <mergeCell ref="H31:I31"/>
    <mergeCell ref="A28:C28"/>
    <mergeCell ref="D28:D31"/>
    <mergeCell ref="H28:I28"/>
    <mergeCell ref="F29:G29"/>
    <mergeCell ref="H29:I29"/>
    <mergeCell ref="J45:J47"/>
    <mergeCell ref="F46:G46"/>
    <mergeCell ref="H46:I46"/>
    <mergeCell ref="F47:G47"/>
    <mergeCell ref="H47:I47"/>
    <mergeCell ref="A44:C44"/>
    <mergeCell ref="D44:D47"/>
    <mergeCell ref="H44:I44"/>
    <mergeCell ref="F45:G45"/>
    <mergeCell ref="H45:I45"/>
  </mergeCells>
  <phoneticPr fontId="2"/>
  <dataValidations count="2">
    <dataValidation type="list" allowBlank="1" showInputMessage="1" showErrorMessage="1" sqref="A5:A7 A45:A47 A37:A39 A29:A31 A21:A23 A13:A15">
      <formula1>$L$2:$L$3</formula1>
    </dataValidation>
    <dataValidation imeMode="halfKatakana" allowBlank="1" showInputMessage="1" showErrorMessage="1" sqref="C42 C10 C34 C18 C26 C2"/>
  </dataValidations>
  <pageMargins left="0.78740157480314965" right="0.78740157480314965" top="0.39370078740157483" bottom="0.62992125984251968" header="0.51181102362204722" footer="0.51181102362204722"/>
  <pageSetup paperSize="9" scale="90" orientation="portrait" horizontalDpi="360" verticalDpi="360"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BC70"/>
  <sheetViews>
    <sheetView showGridLines="0" showZeros="0" zoomScaleSheetLayoutView="100" workbookViewId="0">
      <selection activeCell="L8" sqref="L8:M8"/>
    </sheetView>
  </sheetViews>
  <sheetFormatPr defaultColWidth="8.88671875" defaultRowHeight="13.2" x14ac:dyDescent="0.2"/>
  <cols>
    <col min="1" max="1" width="1.88671875" style="5" customWidth="1"/>
    <col min="2" max="2" width="2.44140625" style="63" customWidth="1"/>
    <col min="3" max="3" width="4" style="64" hidden="1" customWidth="1"/>
    <col min="4" max="5" width="6.6640625" style="5" customWidth="1"/>
    <col min="6" max="6" width="5.109375" style="5" customWidth="1"/>
    <col min="7" max="7" width="1.109375" style="5" customWidth="1"/>
    <col min="8" max="8" width="2.109375" style="41" customWidth="1"/>
    <col min="9" max="9" width="1.109375" style="5" customWidth="1"/>
    <col min="10" max="10" width="2.109375" style="41" customWidth="1"/>
    <col min="11" max="11" width="3" style="5" customWidth="1"/>
    <col min="12" max="12" width="8.109375" style="5" customWidth="1"/>
    <col min="13" max="13" width="2.44140625" style="5" customWidth="1"/>
    <col min="14" max="15" width="4.33203125" style="5" customWidth="1"/>
    <col min="16" max="16" width="8.109375" style="5" customWidth="1"/>
    <col min="17" max="17" width="4.6640625" style="5" bestFit="1" customWidth="1"/>
    <col min="18" max="18" width="5.109375" style="5" bestFit="1" customWidth="1"/>
    <col min="19" max="19" width="8.109375" style="5" customWidth="1"/>
    <col min="20" max="20" width="4.6640625" style="5" bestFit="1" customWidth="1"/>
    <col min="21" max="21" width="5.109375" style="5" bestFit="1" customWidth="1"/>
    <col min="22" max="22" width="8.109375" style="5" customWidth="1"/>
    <col min="23" max="23" width="7.109375" style="5" customWidth="1"/>
    <col min="24" max="24" width="1.109375" style="401" customWidth="1"/>
    <col min="25" max="30" width="1.109375" style="416" customWidth="1"/>
    <col min="31" max="34" width="1.109375" style="401" customWidth="1"/>
    <col min="35" max="39" width="1.109375" style="416" customWidth="1"/>
    <col min="40" max="41" width="1.109375" style="401" customWidth="1"/>
    <col min="42" max="42" width="1.109375" style="416" customWidth="1"/>
    <col min="43" max="46" width="8.88671875" style="5"/>
    <col min="47" max="54" width="8.88671875" style="26"/>
    <col min="55" max="55" width="0" style="193" hidden="1" customWidth="1"/>
    <col min="56" max="16384" width="8.88671875" style="5"/>
  </cols>
  <sheetData>
    <row r="1" spans="1:55" ht="33.75" customHeight="1" x14ac:dyDescent="0.2">
      <c r="A1" s="26"/>
      <c r="B1" s="33"/>
      <c r="C1" s="34"/>
      <c r="D1" s="546" t="s">
        <v>341</v>
      </c>
      <c r="E1" s="546"/>
      <c r="F1" s="546"/>
      <c r="G1" s="546"/>
      <c r="H1" s="546"/>
      <c r="I1" s="546"/>
      <c r="J1" s="546"/>
      <c r="K1" s="546"/>
      <c r="L1" s="546"/>
      <c r="M1" s="546"/>
      <c r="N1" s="546"/>
      <c r="O1" s="546"/>
      <c r="P1" s="546"/>
      <c r="Q1" s="546"/>
      <c r="R1" s="546"/>
      <c r="S1" s="546"/>
      <c r="T1" s="546"/>
      <c r="U1" s="546"/>
      <c r="V1" s="35"/>
      <c r="W1" s="1">
        <f>COUNTA($AN$1:AN48)</f>
        <v>1</v>
      </c>
      <c r="X1" s="402"/>
      <c r="Y1" s="403"/>
      <c r="Z1" s="404"/>
      <c r="AA1" s="403"/>
      <c r="AB1" s="403"/>
      <c r="AC1" s="403"/>
      <c r="AD1" s="403"/>
      <c r="AE1" s="389"/>
      <c r="AF1" s="389"/>
      <c r="AG1" s="389"/>
      <c r="AH1" s="389"/>
      <c r="AI1" s="4"/>
      <c r="AJ1" s="403"/>
      <c r="AK1" s="403"/>
      <c r="AL1" s="403"/>
      <c r="AM1" s="403"/>
      <c r="AN1" s="389"/>
      <c r="AO1" s="389"/>
      <c r="AP1" s="403"/>
      <c r="AQ1" s="2"/>
      <c r="AR1" s="2"/>
      <c r="AS1" s="2"/>
      <c r="AT1" s="2"/>
      <c r="AU1" s="2"/>
      <c r="AV1" s="2"/>
      <c r="AW1" s="2"/>
      <c r="AX1" s="2"/>
      <c r="AY1" s="2"/>
      <c r="AZ1" s="2"/>
      <c r="BA1" s="2"/>
      <c r="BB1" s="2"/>
    </row>
    <row r="2" spans="1:55" s="6" customFormat="1" ht="22.5" customHeight="1" x14ac:dyDescent="0.2">
      <c r="A2" s="29"/>
      <c r="B2" s="36"/>
      <c r="C2" s="37"/>
      <c r="D2" s="631"/>
      <c r="E2" s="631"/>
      <c r="F2" s="631"/>
      <c r="G2" s="579" t="s">
        <v>6</v>
      </c>
      <c r="H2" s="579"/>
      <c r="I2" s="579"/>
      <c r="J2" s="579"/>
      <c r="K2" s="563"/>
      <c r="L2" s="563"/>
      <c r="M2" s="563"/>
      <c r="N2" s="38" t="s">
        <v>8</v>
      </c>
      <c r="P2" s="583" t="s">
        <v>9</v>
      </c>
      <c r="Q2" s="584"/>
      <c r="R2" s="585"/>
      <c r="S2" s="567"/>
      <c r="T2" s="568"/>
      <c r="U2" s="568"/>
      <c r="V2" s="569"/>
      <c r="W2" s="7"/>
      <c r="X2" s="390"/>
      <c r="Y2" s="405"/>
      <c r="Z2" s="405"/>
      <c r="AA2" s="405"/>
      <c r="AB2" s="405"/>
      <c r="AC2" s="405"/>
      <c r="AD2" s="405"/>
      <c r="AE2" s="390"/>
      <c r="AF2" s="390"/>
      <c r="AG2" s="390"/>
      <c r="AH2" s="390"/>
      <c r="AI2" s="458"/>
      <c r="AJ2" s="405"/>
      <c r="AK2" s="405"/>
      <c r="AL2" s="405"/>
      <c r="AM2" s="405"/>
      <c r="AN2" s="390"/>
      <c r="AO2" s="390"/>
      <c r="AP2" s="405"/>
      <c r="AQ2" s="7"/>
      <c r="AR2" s="7"/>
      <c r="AS2" s="7"/>
      <c r="AT2" s="7"/>
      <c r="AU2" s="7"/>
      <c r="AV2" s="7"/>
      <c r="AW2" s="7"/>
      <c r="AX2" s="7"/>
      <c r="AY2" s="7"/>
      <c r="AZ2" s="7"/>
      <c r="BA2" s="7"/>
      <c r="BB2" s="7"/>
      <c r="BC2" s="194"/>
    </row>
    <row r="3" spans="1:55" s="6" customFormat="1" ht="22.5" customHeight="1" x14ac:dyDescent="0.2">
      <c r="A3" s="29"/>
      <c r="B3" s="36"/>
      <c r="C3" s="37"/>
      <c r="D3" s="632"/>
      <c r="E3" s="632"/>
      <c r="F3" s="632"/>
      <c r="G3" s="565" t="s">
        <v>168</v>
      </c>
      <c r="H3" s="566"/>
      <c r="I3" s="566"/>
      <c r="J3" s="566"/>
      <c r="K3" s="592"/>
      <c r="L3" s="592"/>
      <c r="M3" s="592"/>
      <c r="N3" s="67" t="s">
        <v>169</v>
      </c>
      <c r="P3" s="586" t="s">
        <v>106</v>
      </c>
      <c r="Q3" s="587"/>
      <c r="R3" s="588"/>
      <c r="S3" s="104"/>
      <c r="T3" s="570"/>
      <c r="U3" s="570"/>
      <c r="V3" s="571"/>
      <c r="W3" s="8"/>
      <c r="X3" s="390"/>
      <c r="Y3" s="391"/>
      <c r="Z3" s="391"/>
      <c r="AA3" s="405"/>
      <c r="AB3" s="405"/>
      <c r="AC3" s="405"/>
      <c r="AD3" s="405"/>
      <c r="AE3" s="390"/>
      <c r="AF3" s="390"/>
      <c r="AG3" s="390"/>
      <c r="AH3" s="390"/>
      <c r="AI3" s="405"/>
      <c r="AJ3" s="405"/>
      <c r="AK3" s="405"/>
      <c r="AL3" s="405"/>
      <c r="AM3" s="405"/>
      <c r="AN3" s="390"/>
      <c r="AO3" s="390"/>
      <c r="AP3" s="405"/>
      <c r="AQ3" s="7"/>
      <c r="AR3" s="7"/>
      <c r="AS3" s="7"/>
      <c r="AT3" s="7"/>
      <c r="AU3" s="7"/>
      <c r="AV3" s="7"/>
      <c r="AW3" s="7"/>
      <c r="AX3" s="7"/>
      <c r="AY3" s="7"/>
      <c r="AZ3" s="7"/>
      <c r="BA3" s="7"/>
      <c r="BB3" s="7"/>
      <c r="BC3" s="194"/>
    </row>
    <row r="4" spans="1:55" s="6" customFormat="1" ht="22.5" customHeight="1" x14ac:dyDescent="0.25">
      <c r="A4" s="29"/>
      <c r="C4" s="39"/>
      <c r="G4" s="580" t="s">
        <v>10</v>
      </c>
      <c r="H4" s="580"/>
      <c r="I4" s="580"/>
      <c r="J4" s="580"/>
      <c r="K4" s="564"/>
      <c r="L4" s="564"/>
      <c r="M4" s="564"/>
      <c r="N4" s="38" t="s">
        <v>12</v>
      </c>
      <c r="O4" s="40"/>
      <c r="P4" s="590" t="s">
        <v>154</v>
      </c>
      <c r="Q4" s="580"/>
      <c r="R4" s="591"/>
      <c r="S4" s="595"/>
      <c r="T4" s="596"/>
      <c r="U4" s="596"/>
      <c r="V4" s="597"/>
      <c r="W4" s="9"/>
      <c r="X4" s="390"/>
      <c r="Y4" s="390"/>
      <c r="Z4" s="390"/>
      <c r="AA4" s="405"/>
      <c r="AB4" s="405"/>
      <c r="AC4" s="405"/>
      <c r="AD4" s="405"/>
      <c r="AE4" s="390"/>
      <c r="AF4" s="390"/>
      <c r="AG4" s="390"/>
      <c r="AH4" s="390"/>
      <c r="AI4" s="405"/>
      <c r="AJ4" s="405"/>
      <c r="AK4" s="405"/>
      <c r="AL4" s="405"/>
      <c r="AM4" s="405"/>
      <c r="AN4" s="390"/>
      <c r="AO4" s="390"/>
      <c r="AP4" s="405"/>
      <c r="AQ4" s="7"/>
      <c r="AR4" s="7"/>
      <c r="AS4" s="7"/>
      <c r="AT4" s="7"/>
      <c r="AU4" s="7"/>
      <c r="AV4" s="7"/>
      <c r="AW4" s="7"/>
      <c r="AX4" s="7"/>
      <c r="AY4" s="7"/>
      <c r="AZ4" s="7"/>
      <c r="BA4" s="7"/>
      <c r="BB4" s="7"/>
      <c r="BC4" s="194"/>
    </row>
    <row r="5" spans="1:55" ht="6.75" customHeight="1" x14ac:dyDescent="0.25">
      <c r="A5" s="26"/>
      <c r="B5" s="623" t="s">
        <v>84</v>
      </c>
      <c r="C5" s="623"/>
      <c r="D5" s="623"/>
      <c r="E5" s="623"/>
      <c r="F5" s="623"/>
      <c r="G5" s="39"/>
      <c r="L5" s="42"/>
      <c r="M5" s="42"/>
      <c r="N5" s="14"/>
      <c r="O5" s="42"/>
      <c r="P5" s="575"/>
      <c r="Q5" s="575"/>
      <c r="R5" s="575"/>
      <c r="S5" s="575"/>
      <c r="T5" s="575"/>
      <c r="U5" s="575"/>
      <c r="V5" s="43"/>
      <c r="W5" s="10"/>
      <c r="X5" s="389"/>
      <c r="Y5" s="389"/>
      <c r="Z5" s="389"/>
      <c r="AA5" s="403"/>
      <c r="AB5" s="403"/>
      <c r="AC5" s="403"/>
      <c r="AD5" s="403"/>
      <c r="AE5" s="389"/>
      <c r="AF5" s="389"/>
      <c r="AG5" s="389"/>
      <c r="AH5" s="389"/>
      <c r="AI5" s="403"/>
      <c r="AJ5" s="403"/>
      <c r="AK5" s="403"/>
      <c r="AL5" s="403"/>
      <c r="AM5" s="403"/>
      <c r="AN5" s="389"/>
      <c r="AO5" s="389"/>
      <c r="AP5" s="403"/>
      <c r="AQ5" s="2"/>
      <c r="AR5" s="2"/>
      <c r="AS5" s="2"/>
      <c r="AT5" s="2"/>
      <c r="AU5" s="2"/>
      <c r="AV5" s="2"/>
      <c r="AW5" s="2"/>
      <c r="AX5" s="2"/>
      <c r="AY5" s="2"/>
      <c r="AZ5" s="2"/>
      <c r="BA5" s="2"/>
      <c r="BB5" s="2"/>
    </row>
    <row r="6" spans="1:55" ht="13.5" customHeight="1" x14ac:dyDescent="0.25">
      <c r="A6" s="26"/>
      <c r="B6" s="624"/>
      <c r="C6" s="624"/>
      <c r="D6" s="624"/>
      <c r="E6" s="624"/>
      <c r="F6" s="624"/>
      <c r="G6" s="44"/>
      <c r="O6" s="625" t="s">
        <v>13</v>
      </c>
      <c r="P6" s="626"/>
      <c r="Q6" s="626"/>
      <c r="R6" s="626"/>
      <c r="S6" s="626"/>
      <c r="T6" s="626"/>
      <c r="U6" s="626"/>
      <c r="V6" s="627"/>
      <c r="W6" s="11"/>
      <c r="X6" s="392"/>
      <c r="Y6" s="398"/>
      <c r="Z6" s="398"/>
      <c r="AA6" s="398"/>
      <c r="AB6" s="398"/>
      <c r="AC6" s="398"/>
      <c r="AD6" s="398"/>
      <c r="AE6" s="406" t="s">
        <v>82</v>
      </c>
      <c r="AF6" s="392"/>
      <c r="AG6" s="392"/>
      <c r="AH6" s="392"/>
      <c r="AI6" s="398"/>
      <c r="AJ6" s="398"/>
      <c r="AK6" s="398"/>
      <c r="AL6" s="407"/>
      <c r="AM6" s="398"/>
      <c r="AN6" s="392"/>
      <c r="AO6" s="392"/>
      <c r="AP6" s="403"/>
      <c r="AQ6" s="2"/>
      <c r="AR6" s="2"/>
      <c r="AS6" s="2"/>
      <c r="AT6" s="2"/>
      <c r="AU6" s="2"/>
      <c r="AV6" s="2"/>
      <c r="AW6" s="2"/>
      <c r="AX6" s="2"/>
      <c r="AY6" s="2"/>
      <c r="AZ6" s="2"/>
      <c r="BA6" s="2"/>
      <c r="BB6" s="2"/>
      <c r="BC6" s="193" t="s">
        <v>185</v>
      </c>
    </row>
    <row r="7" spans="1:55" s="14" customFormat="1" ht="24" customHeight="1" x14ac:dyDescent="0.15">
      <c r="A7" s="30"/>
      <c r="B7" s="204"/>
      <c r="C7" s="205" t="s">
        <v>85</v>
      </c>
      <c r="D7" s="206" t="s">
        <v>164</v>
      </c>
      <c r="E7" s="206" t="s">
        <v>165</v>
      </c>
      <c r="F7" s="628" t="s">
        <v>184</v>
      </c>
      <c r="G7" s="626"/>
      <c r="H7" s="626"/>
      <c r="I7" s="626"/>
      <c r="J7" s="626"/>
      <c r="K7" s="207"/>
      <c r="L7" s="628" t="s">
        <v>14</v>
      </c>
      <c r="M7" s="629"/>
      <c r="N7" s="208" t="s">
        <v>15</v>
      </c>
      <c r="O7" s="197" t="s">
        <v>16</v>
      </c>
      <c r="P7" s="198" t="s">
        <v>17</v>
      </c>
      <c r="Q7" s="199" t="s">
        <v>18</v>
      </c>
      <c r="R7" s="200" t="s">
        <v>19</v>
      </c>
      <c r="S7" s="198" t="s">
        <v>20</v>
      </c>
      <c r="T7" s="201" t="s">
        <v>18</v>
      </c>
      <c r="U7" s="202" t="s">
        <v>19</v>
      </c>
      <c r="V7" s="203" t="s">
        <v>17</v>
      </c>
      <c r="W7" s="12"/>
      <c r="X7" s="393"/>
      <c r="Y7" s="393"/>
      <c r="Z7" s="393"/>
      <c r="AA7" s="408"/>
      <c r="AB7" s="409"/>
      <c r="AC7" s="409"/>
      <c r="AD7" s="409"/>
      <c r="AE7" s="392"/>
      <c r="AF7" s="392" t="s">
        <v>21</v>
      </c>
      <c r="AG7" s="392" t="s">
        <v>22</v>
      </c>
      <c r="AH7" s="392" t="s">
        <v>155</v>
      </c>
      <c r="AI7" s="392" t="s">
        <v>8</v>
      </c>
      <c r="AJ7" s="392" t="s">
        <v>16</v>
      </c>
      <c r="AK7" s="392" t="s">
        <v>19</v>
      </c>
      <c r="AL7" s="392" t="s">
        <v>23</v>
      </c>
      <c r="AM7" s="392" t="s">
        <v>24</v>
      </c>
      <c r="AN7" s="392"/>
      <c r="AO7" s="392" t="s">
        <v>25</v>
      </c>
      <c r="AP7" s="389"/>
      <c r="AQ7" s="3"/>
      <c r="AR7" s="3"/>
      <c r="AS7" s="3"/>
      <c r="AT7" s="3"/>
      <c r="AU7" s="3"/>
      <c r="AV7" s="3"/>
      <c r="AW7" s="3"/>
      <c r="AX7" s="3"/>
      <c r="AY7" s="3"/>
      <c r="AZ7" s="3"/>
      <c r="BA7" s="3"/>
      <c r="BB7" s="3"/>
      <c r="BC7" s="193" t="s">
        <v>186</v>
      </c>
    </row>
    <row r="8" spans="1:55" ht="12" customHeight="1" x14ac:dyDescent="0.15">
      <c r="A8" s="26"/>
      <c r="B8" s="620">
        <v>1</v>
      </c>
      <c r="C8" s="500" t="str">
        <f>IF(D9="","",COUNTA($K$8:K8))</f>
        <v/>
      </c>
      <c r="D8" s="178"/>
      <c r="E8" s="177"/>
      <c r="F8" s="502"/>
      <c r="G8" s="630" t="s">
        <v>352</v>
      </c>
      <c r="H8" s="581"/>
      <c r="I8" s="504" t="s">
        <v>354</v>
      </c>
      <c r="J8" s="581"/>
      <c r="K8" s="574"/>
      <c r="L8" s="496"/>
      <c r="M8" s="497"/>
      <c r="N8" s="492"/>
      <c r="O8" s="45"/>
      <c r="P8" s="46"/>
      <c r="Q8" s="47"/>
      <c r="R8" s="48"/>
      <c r="S8" s="49"/>
      <c r="T8" s="47"/>
      <c r="U8" s="50"/>
      <c r="V8" s="163" t="str">
        <f t="shared" ref="V8:V47" si="0">IF(L8="","",IF(P8="",S8,IF(S8="",P8,IF(AE8="T",AF8,AG8))))</f>
        <v/>
      </c>
      <c r="W8" s="13"/>
      <c r="X8" s="417" t="str">
        <f>C8</f>
        <v/>
      </c>
      <c r="Y8" s="418">
        <f>D9</f>
        <v>0</v>
      </c>
      <c r="Z8" s="418">
        <f>D8</f>
        <v>0</v>
      </c>
      <c r="AA8" s="419">
        <f t="shared" ref="AA8:AA36" si="1">K8</f>
        <v>0</v>
      </c>
      <c r="AB8" s="418" t="str">
        <f>IF(D8="","",K2)</f>
        <v/>
      </c>
      <c r="AC8" s="418" t="str">
        <f>IF(D8="","",K4)</f>
        <v/>
      </c>
      <c r="AD8" s="410" t="str">
        <f>IF(Q8="",IF(T8="","",T8),IF(V8=P8,Q8,T8))</f>
        <v/>
      </c>
      <c r="AE8" s="392" t="str">
        <f>IF(L8="","",IF(OR(L8=$AL$9,L8=$AL$10,L8=$AL$11,L8=$AL$12,L8=$AL$13,L8=$AL$14,L8=$AM$13),"T","F"))</f>
        <v/>
      </c>
      <c r="AF8" s="399">
        <f t="shared" ref="AF8:AF47" si="2">IF(P8&gt;S8,S8,P8)</f>
        <v>0</v>
      </c>
      <c r="AG8" s="392">
        <f t="shared" ref="AG8:AG47" si="3">IF(P8&gt;S8,P8,S8)</f>
        <v>0</v>
      </c>
      <c r="AH8" s="392">
        <f>COUNTA(L8:M9)</f>
        <v>0</v>
      </c>
      <c r="AI8" s="420"/>
      <c r="AJ8" s="392"/>
      <c r="AK8" s="392"/>
      <c r="AL8" s="395"/>
      <c r="AM8" s="395"/>
      <c r="AN8" s="392"/>
      <c r="AO8" s="392"/>
      <c r="AP8" s="403"/>
      <c r="AQ8" s="2"/>
      <c r="AR8" s="2"/>
      <c r="AS8" s="2"/>
      <c r="AT8" s="2"/>
      <c r="AU8" s="2"/>
      <c r="AV8" s="2"/>
      <c r="AW8" s="2"/>
      <c r="AX8" s="2"/>
      <c r="AY8" s="2"/>
      <c r="AZ8" s="2"/>
      <c r="BA8" s="2"/>
      <c r="BB8" s="2"/>
      <c r="BC8" s="193" t="s">
        <v>187</v>
      </c>
    </row>
    <row r="9" spans="1:55" ht="12" customHeight="1" x14ac:dyDescent="0.2">
      <c r="A9" s="26"/>
      <c r="B9" s="621"/>
      <c r="C9" s="501"/>
      <c r="D9" s="179"/>
      <c r="E9" s="182"/>
      <c r="F9" s="503"/>
      <c r="G9" s="630"/>
      <c r="H9" s="581"/>
      <c r="I9" s="505"/>
      <c r="J9" s="581"/>
      <c r="K9" s="509"/>
      <c r="L9" s="494"/>
      <c r="M9" s="495"/>
      <c r="N9" s="493"/>
      <c r="O9" s="52"/>
      <c r="P9" s="46"/>
      <c r="Q9" s="54"/>
      <c r="R9" s="55"/>
      <c r="S9" s="49"/>
      <c r="T9" s="54"/>
      <c r="U9" s="51"/>
      <c r="V9" s="175" t="str">
        <f t="shared" si="0"/>
        <v/>
      </c>
      <c r="W9" s="13"/>
      <c r="X9" s="417" t="str">
        <f>C8</f>
        <v/>
      </c>
      <c r="Y9" s="418">
        <f>D9</f>
        <v>0</v>
      </c>
      <c r="Z9" s="418">
        <f>D8</f>
        <v>0</v>
      </c>
      <c r="AA9" s="419">
        <f>K8</f>
        <v>0</v>
      </c>
      <c r="AB9" s="418" t="str">
        <f t="shared" ref="AB9:AB47" si="4">IF(D9="","",K3)</f>
        <v/>
      </c>
      <c r="AC9" s="418" t="str">
        <f t="shared" ref="AC9:AC47" si="5">IF(D9="","",K5)</f>
        <v/>
      </c>
      <c r="AD9" s="410" t="str">
        <f t="shared" ref="AD9:AD47" si="6">IF(Q9="",IF(T9="","",T9),IF(V9=P9,Q9,T9))</f>
        <v/>
      </c>
      <c r="AE9" s="392" t="str">
        <f>IF(L9="","",IF(OR(L9=$AL$9,L9=$AL$10,L9=$AL$11,L9=$AL$12,L9=$AL$13,L9=$AL$14,L9=$AM$13),"T","F"))</f>
        <v/>
      </c>
      <c r="AF9" s="399">
        <f t="shared" si="2"/>
        <v>0</v>
      </c>
      <c r="AG9" s="392">
        <f t="shared" si="3"/>
        <v>0</v>
      </c>
      <c r="AH9" s="392"/>
      <c r="AI9" s="420" t="s">
        <v>32</v>
      </c>
      <c r="AJ9" s="392" t="s">
        <v>27</v>
      </c>
      <c r="AK9" s="392" t="s">
        <v>28</v>
      </c>
      <c r="AL9" s="397" t="s">
        <v>33</v>
      </c>
      <c r="AM9" s="395" t="s">
        <v>0</v>
      </c>
      <c r="AN9" s="392" t="s">
        <v>34</v>
      </c>
      <c r="AO9" s="392">
        <f>COUNTIF(L8:L37,AL9)</f>
        <v>0</v>
      </c>
      <c r="AP9" s="403" t="s">
        <v>107</v>
      </c>
      <c r="AQ9" s="2"/>
      <c r="AR9" s="2"/>
      <c r="AS9" s="2"/>
      <c r="AT9" s="2"/>
      <c r="AU9" s="2"/>
      <c r="AV9" s="2"/>
      <c r="AW9" s="2"/>
      <c r="AX9" s="2"/>
      <c r="AY9" s="2"/>
      <c r="AZ9" s="2"/>
      <c r="BA9" s="2"/>
      <c r="BB9" s="2"/>
      <c r="BC9" s="193" t="s">
        <v>188</v>
      </c>
    </row>
    <row r="10" spans="1:55" ht="12" customHeight="1" x14ac:dyDescent="0.15">
      <c r="A10" s="26"/>
      <c r="B10" s="622">
        <v>2</v>
      </c>
      <c r="C10" s="500" t="str">
        <f>IF(D11="","",COUNTA($K$8:K10))</f>
        <v/>
      </c>
      <c r="D10" s="180"/>
      <c r="E10" s="183"/>
      <c r="F10" s="502"/>
      <c r="G10" s="504" t="s">
        <v>353</v>
      </c>
      <c r="H10" s="506"/>
      <c r="I10" s="504" t="s">
        <v>344</v>
      </c>
      <c r="J10" s="506"/>
      <c r="K10" s="508"/>
      <c r="L10" s="496"/>
      <c r="M10" s="497"/>
      <c r="N10" s="492"/>
      <c r="O10" s="57"/>
      <c r="P10" s="58"/>
      <c r="Q10" s="59"/>
      <c r="R10" s="60"/>
      <c r="S10" s="61"/>
      <c r="T10" s="59"/>
      <c r="U10" s="50"/>
      <c r="V10" s="163" t="str">
        <f t="shared" si="0"/>
        <v/>
      </c>
      <c r="W10" s="13"/>
      <c r="X10" s="417" t="str">
        <f>C10</f>
        <v/>
      </c>
      <c r="Y10" s="418">
        <f>D11</f>
        <v>0</v>
      </c>
      <c r="Z10" s="418">
        <f>D10</f>
        <v>0</v>
      </c>
      <c r="AA10" s="419">
        <f t="shared" si="1"/>
        <v>0</v>
      </c>
      <c r="AB10" s="418" t="str">
        <f t="shared" si="4"/>
        <v/>
      </c>
      <c r="AC10" s="418" t="str">
        <f t="shared" si="5"/>
        <v/>
      </c>
      <c r="AD10" s="410" t="str">
        <f t="shared" si="6"/>
        <v/>
      </c>
      <c r="AE10" s="392" t="str">
        <f t="shared" ref="AE10:AE47" si="7">IF(L10="","",IF(OR(L10=$AL$9,L10=$AL$10,L10=$AL$11,L10=$AL$12,L10=$AL$13,L10=$AL$14,L10=$AM$13),"T","F"))</f>
        <v/>
      </c>
      <c r="AF10" s="399">
        <f t="shared" si="2"/>
        <v>0</v>
      </c>
      <c r="AG10" s="392">
        <f t="shared" si="3"/>
        <v>0</v>
      </c>
      <c r="AH10" s="392">
        <f>COUNTA(L10:M11)</f>
        <v>0</v>
      </c>
      <c r="AI10" s="420" t="s">
        <v>35</v>
      </c>
      <c r="AJ10" s="392" t="s">
        <v>30</v>
      </c>
      <c r="AK10" s="392" t="s">
        <v>29</v>
      </c>
      <c r="AL10" s="397" t="s">
        <v>36</v>
      </c>
      <c r="AM10" s="395" t="s">
        <v>1</v>
      </c>
      <c r="AN10" s="392"/>
      <c r="AO10" s="392">
        <f t="shared" ref="AO10:AO20" si="8">COUNTIF(L9:L48,AL10)</f>
        <v>0</v>
      </c>
      <c r="AP10" s="403" t="s">
        <v>108</v>
      </c>
      <c r="AQ10" s="2"/>
      <c r="AR10" s="2"/>
      <c r="AS10" s="2"/>
      <c r="AT10" s="2"/>
      <c r="AU10" s="2"/>
      <c r="AV10" s="2"/>
      <c r="AW10" s="2"/>
      <c r="AX10" s="2"/>
      <c r="AY10" s="2"/>
      <c r="AZ10" s="2"/>
      <c r="BA10" s="2"/>
      <c r="BB10" s="2"/>
      <c r="BC10" s="193" t="s">
        <v>189</v>
      </c>
    </row>
    <row r="11" spans="1:55" ht="12" customHeight="1" x14ac:dyDescent="0.2">
      <c r="A11" s="26"/>
      <c r="B11" s="621"/>
      <c r="C11" s="501"/>
      <c r="D11" s="181"/>
      <c r="E11" s="184"/>
      <c r="F11" s="503"/>
      <c r="G11" s="505"/>
      <c r="H11" s="507"/>
      <c r="I11" s="505"/>
      <c r="J11" s="507"/>
      <c r="K11" s="509"/>
      <c r="L11" s="494"/>
      <c r="M11" s="495"/>
      <c r="N11" s="493"/>
      <c r="O11" s="52"/>
      <c r="P11" s="53"/>
      <c r="Q11" s="54"/>
      <c r="R11" s="55"/>
      <c r="S11" s="56"/>
      <c r="T11" s="54"/>
      <c r="U11" s="51"/>
      <c r="V11" s="164" t="str">
        <f t="shared" si="0"/>
        <v/>
      </c>
      <c r="W11" s="13"/>
      <c r="X11" s="417" t="str">
        <f>C10</f>
        <v/>
      </c>
      <c r="Y11" s="418">
        <f>D11</f>
        <v>0</v>
      </c>
      <c r="Z11" s="418">
        <f>D10</f>
        <v>0</v>
      </c>
      <c r="AA11" s="419">
        <f>K10</f>
        <v>0</v>
      </c>
      <c r="AB11" s="418" t="str">
        <f t="shared" si="4"/>
        <v/>
      </c>
      <c r="AC11" s="418" t="str">
        <f t="shared" si="5"/>
        <v/>
      </c>
      <c r="AD11" s="410" t="str">
        <f t="shared" si="6"/>
        <v/>
      </c>
      <c r="AE11" s="392" t="str">
        <f t="shared" si="7"/>
        <v/>
      </c>
      <c r="AF11" s="399">
        <f t="shared" si="2"/>
        <v>0</v>
      </c>
      <c r="AG11" s="392">
        <f t="shared" si="3"/>
        <v>0</v>
      </c>
      <c r="AH11" s="392"/>
      <c r="AI11" s="420" t="s">
        <v>37</v>
      </c>
      <c r="AJ11" s="392"/>
      <c r="AK11" s="392" t="s">
        <v>31</v>
      </c>
      <c r="AL11" s="397" t="s">
        <v>87</v>
      </c>
      <c r="AM11" s="395" t="s">
        <v>2</v>
      </c>
      <c r="AN11" s="392"/>
      <c r="AO11" s="392">
        <f t="shared" si="8"/>
        <v>0</v>
      </c>
      <c r="AP11" s="403" t="s">
        <v>105</v>
      </c>
      <c r="AQ11" s="2"/>
      <c r="AR11" s="2"/>
      <c r="AS11" s="2"/>
      <c r="AT11" s="2"/>
      <c r="AU11" s="2"/>
      <c r="AV11" s="2"/>
      <c r="AW11" s="2"/>
      <c r="AX11" s="2"/>
      <c r="AY11" s="2"/>
      <c r="AZ11" s="2"/>
      <c r="BA11" s="2"/>
      <c r="BB11" s="2"/>
      <c r="BC11" s="193" t="s">
        <v>190</v>
      </c>
    </row>
    <row r="12" spans="1:55" ht="12" customHeight="1" x14ac:dyDescent="0.15">
      <c r="A12" s="26"/>
      <c r="B12" s="620">
        <v>3</v>
      </c>
      <c r="C12" s="500" t="str">
        <f>IF(D13="","",COUNTA($K$8:K12))</f>
        <v/>
      </c>
      <c r="D12" s="178"/>
      <c r="E12" s="177"/>
      <c r="F12" s="502"/>
      <c r="G12" s="504" t="s">
        <v>86</v>
      </c>
      <c r="H12" s="506"/>
      <c r="I12" s="504" t="s">
        <v>354</v>
      </c>
      <c r="J12" s="506"/>
      <c r="K12" s="508"/>
      <c r="L12" s="496"/>
      <c r="M12" s="497"/>
      <c r="N12" s="492"/>
      <c r="O12" s="45"/>
      <c r="P12" s="46"/>
      <c r="Q12" s="62"/>
      <c r="R12" s="48"/>
      <c r="S12" s="49"/>
      <c r="T12" s="62"/>
      <c r="U12" s="50"/>
      <c r="V12" s="163" t="str">
        <f t="shared" si="0"/>
        <v/>
      </c>
      <c r="W12" s="13"/>
      <c r="X12" s="417" t="str">
        <f>C12</f>
        <v/>
      </c>
      <c r="Y12" s="418">
        <f>D13</f>
        <v>0</v>
      </c>
      <c r="Z12" s="418">
        <f>D12</f>
        <v>0</v>
      </c>
      <c r="AA12" s="419">
        <f t="shared" si="1"/>
        <v>0</v>
      </c>
      <c r="AB12" s="418" t="str">
        <f t="shared" si="4"/>
        <v/>
      </c>
      <c r="AC12" s="418" t="str">
        <f t="shared" si="5"/>
        <v/>
      </c>
      <c r="AD12" s="410" t="str">
        <f t="shared" si="6"/>
        <v/>
      </c>
      <c r="AE12" s="392" t="str">
        <f t="shared" si="7"/>
        <v/>
      </c>
      <c r="AF12" s="399">
        <f t="shared" si="2"/>
        <v>0</v>
      </c>
      <c r="AG12" s="392">
        <f t="shared" si="3"/>
        <v>0</v>
      </c>
      <c r="AH12" s="392">
        <f>COUNTA(L12:M13)</f>
        <v>0</v>
      </c>
      <c r="AI12" s="420" t="s">
        <v>38</v>
      </c>
      <c r="AJ12" s="394"/>
      <c r="AK12" s="394"/>
      <c r="AL12" s="397" t="s">
        <v>88</v>
      </c>
      <c r="AM12" s="395" t="s">
        <v>3</v>
      </c>
      <c r="AN12" s="392"/>
      <c r="AO12" s="392">
        <f t="shared" si="8"/>
        <v>0</v>
      </c>
      <c r="AP12" s="403" t="s">
        <v>109</v>
      </c>
      <c r="AQ12" s="2"/>
      <c r="AR12" s="2"/>
      <c r="AS12" s="2"/>
      <c r="AT12" s="2"/>
      <c r="AU12" s="2"/>
      <c r="AV12" s="2"/>
      <c r="AW12" s="2"/>
      <c r="AX12" s="2"/>
      <c r="AY12" s="2"/>
      <c r="AZ12" s="2"/>
      <c r="BA12" s="2"/>
      <c r="BB12" s="2"/>
      <c r="BC12" s="193" t="s">
        <v>191</v>
      </c>
    </row>
    <row r="13" spans="1:55" ht="12" customHeight="1" x14ac:dyDescent="0.2">
      <c r="A13" s="26"/>
      <c r="B13" s="621"/>
      <c r="C13" s="501"/>
      <c r="D13" s="179"/>
      <c r="E13" s="185"/>
      <c r="F13" s="503"/>
      <c r="G13" s="505"/>
      <c r="H13" s="507"/>
      <c r="I13" s="505"/>
      <c r="J13" s="507"/>
      <c r="K13" s="509"/>
      <c r="L13" s="494"/>
      <c r="M13" s="495"/>
      <c r="N13" s="493"/>
      <c r="O13" s="52"/>
      <c r="P13" s="53"/>
      <c r="Q13" s="54"/>
      <c r="R13" s="55"/>
      <c r="S13" s="56"/>
      <c r="T13" s="54"/>
      <c r="U13" s="51"/>
      <c r="V13" s="164" t="str">
        <f t="shared" si="0"/>
        <v/>
      </c>
      <c r="W13" s="13"/>
      <c r="X13" s="417" t="str">
        <f>C12</f>
        <v/>
      </c>
      <c r="Y13" s="418">
        <f>D13</f>
        <v>0</v>
      </c>
      <c r="Z13" s="418">
        <f>D12</f>
        <v>0</v>
      </c>
      <c r="AA13" s="419">
        <f>K12</f>
        <v>0</v>
      </c>
      <c r="AB13" s="418" t="str">
        <f t="shared" si="4"/>
        <v/>
      </c>
      <c r="AC13" s="418" t="str">
        <f t="shared" si="5"/>
        <v/>
      </c>
      <c r="AD13" s="410" t="str">
        <f t="shared" si="6"/>
        <v/>
      </c>
      <c r="AE13" s="392" t="str">
        <f t="shared" si="7"/>
        <v/>
      </c>
      <c r="AF13" s="399">
        <f t="shared" si="2"/>
        <v>0</v>
      </c>
      <c r="AG13" s="392">
        <f t="shared" si="3"/>
        <v>0</v>
      </c>
      <c r="AH13" s="392"/>
      <c r="AI13" s="420" t="s">
        <v>40</v>
      </c>
      <c r="AJ13" s="398"/>
      <c r="AK13" s="398"/>
      <c r="AL13" s="397" t="s">
        <v>41</v>
      </c>
      <c r="AM13" s="395" t="s">
        <v>4</v>
      </c>
      <c r="AN13" s="392"/>
      <c r="AO13" s="392">
        <f t="shared" si="8"/>
        <v>0</v>
      </c>
      <c r="AP13" s="403" t="s">
        <v>110</v>
      </c>
      <c r="AQ13" s="2"/>
      <c r="AR13" s="2"/>
      <c r="AS13" s="2"/>
      <c r="AT13" s="2"/>
      <c r="AU13" s="2"/>
      <c r="AV13" s="2"/>
      <c r="AW13" s="2"/>
      <c r="AX13" s="2"/>
      <c r="AY13" s="2"/>
      <c r="AZ13" s="2"/>
      <c r="BA13" s="2"/>
      <c r="BB13" s="2"/>
      <c r="BC13" s="193" t="s">
        <v>192</v>
      </c>
    </row>
    <row r="14" spans="1:55" ht="12" customHeight="1" x14ac:dyDescent="0.15">
      <c r="A14" s="26"/>
      <c r="B14" s="620">
        <v>4</v>
      </c>
      <c r="C14" s="500" t="str">
        <f>IF(D15="","",COUNTA($K$8:K14))</f>
        <v/>
      </c>
      <c r="D14" s="180"/>
      <c r="E14" s="183"/>
      <c r="F14" s="502"/>
      <c r="G14" s="504" t="s">
        <v>352</v>
      </c>
      <c r="H14" s="506"/>
      <c r="I14" s="504" t="s">
        <v>344</v>
      </c>
      <c r="J14" s="506"/>
      <c r="K14" s="508"/>
      <c r="L14" s="496"/>
      <c r="M14" s="497"/>
      <c r="N14" s="492"/>
      <c r="O14" s="45"/>
      <c r="P14" s="46"/>
      <c r="Q14" s="62"/>
      <c r="R14" s="48"/>
      <c r="S14" s="49"/>
      <c r="T14" s="62"/>
      <c r="U14" s="50"/>
      <c r="V14" s="163" t="str">
        <f t="shared" si="0"/>
        <v/>
      </c>
      <c r="W14" s="13"/>
      <c r="X14" s="417" t="str">
        <f>C14</f>
        <v/>
      </c>
      <c r="Y14" s="418">
        <f>D15</f>
        <v>0</v>
      </c>
      <c r="Z14" s="418">
        <f>D14</f>
        <v>0</v>
      </c>
      <c r="AA14" s="419">
        <f t="shared" si="1"/>
        <v>0</v>
      </c>
      <c r="AB14" s="418" t="str">
        <f t="shared" si="4"/>
        <v/>
      </c>
      <c r="AC14" s="418" t="str">
        <f t="shared" si="5"/>
        <v/>
      </c>
      <c r="AD14" s="410" t="str">
        <f t="shared" si="6"/>
        <v/>
      </c>
      <c r="AE14" s="392" t="str">
        <f t="shared" si="7"/>
        <v/>
      </c>
      <c r="AF14" s="399">
        <f t="shared" si="2"/>
        <v>0</v>
      </c>
      <c r="AG14" s="392">
        <f t="shared" si="3"/>
        <v>0</v>
      </c>
      <c r="AH14" s="392">
        <f>COUNTA(L14:M15)</f>
        <v>0</v>
      </c>
      <c r="AI14" s="420" t="s">
        <v>42</v>
      </c>
      <c r="AJ14" s="398">
        <v>1</v>
      </c>
      <c r="AK14" s="398"/>
      <c r="AL14" s="397" t="s">
        <v>43</v>
      </c>
      <c r="AM14" s="395" t="s">
        <v>44</v>
      </c>
      <c r="AN14" s="392"/>
      <c r="AO14" s="392">
        <f t="shared" si="8"/>
        <v>0</v>
      </c>
      <c r="AP14" s="403"/>
      <c r="AQ14" s="2"/>
      <c r="AR14" s="2"/>
      <c r="AS14" s="2"/>
      <c r="AT14" s="2"/>
      <c r="AU14" s="2"/>
      <c r="AV14" s="2"/>
      <c r="AW14" s="2"/>
      <c r="AX14" s="2"/>
      <c r="AY14" s="2"/>
      <c r="AZ14" s="2"/>
      <c r="BA14" s="2"/>
      <c r="BB14" s="2"/>
      <c r="BC14" s="193" t="s">
        <v>193</v>
      </c>
    </row>
    <row r="15" spans="1:55" ht="12" customHeight="1" x14ac:dyDescent="0.2">
      <c r="A15" s="26"/>
      <c r="B15" s="621"/>
      <c r="C15" s="501"/>
      <c r="D15" s="181"/>
      <c r="E15" s="184"/>
      <c r="F15" s="503"/>
      <c r="G15" s="505"/>
      <c r="H15" s="507"/>
      <c r="I15" s="505"/>
      <c r="J15" s="507"/>
      <c r="K15" s="509"/>
      <c r="L15" s="494"/>
      <c r="M15" s="495"/>
      <c r="N15" s="493"/>
      <c r="O15" s="52"/>
      <c r="P15" s="53"/>
      <c r="Q15" s="54"/>
      <c r="R15" s="55"/>
      <c r="S15" s="56"/>
      <c r="T15" s="54"/>
      <c r="U15" s="51"/>
      <c r="V15" s="164" t="str">
        <f t="shared" si="0"/>
        <v/>
      </c>
      <c r="W15" s="12"/>
      <c r="X15" s="417" t="str">
        <f>C14</f>
        <v/>
      </c>
      <c r="Y15" s="418">
        <f>D15</f>
        <v>0</v>
      </c>
      <c r="Z15" s="418">
        <f>D14</f>
        <v>0</v>
      </c>
      <c r="AA15" s="419">
        <f>K14</f>
        <v>0</v>
      </c>
      <c r="AB15" s="418" t="str">
        <f t="shared" si="4"/>
        <v/>
      </c>
      <c r="AC15" s="418" t="str">
        <f t="shared" si="5"/>
        <v/>
      </c>
      <c r="AD15" s="410" t="str">
        <f t="shared" si="6"/>
        <v/>
      </c>
      <c r="AE15" s="392" t="str">
        <f t="shared" si="7"/>
        <v/>
      </c>
      <c r="AF15" s="399">
        <f t="shared" si="2"/>
        <v>0</v>
      </c>
      <c r="AG15" s="392">
        <f t="shared" si="3"/>
        <v>0</v>
      </c>
      <c r="AH15" s="392"/>
      <c r="AI15" s="420" t="s">
        <v>45</v>
      </c>
      <c r="AJ15" s="398">
        <v>2</v>
      </c>
      <c r="AK15" s="398"/>
      <c r="AL15" s="397" t="s">
        <v>89</v>
      </c>
      <c r="AM15" s="395" t="s">
        <v>26</v>
      </c>
      <c r="AN15" s="392"/>
      <c r="AO15" s="392">
        <f t="shared" si="8"/>
        <v>0</v>
      </c>
      <c r="AP15" s="403"/>
      <c r="AQ15" s="2"/>
      <c r="AR15" s="2"/>
      <c r="AS15" s="2"/>
      <c r="AT15" s="2"/>
      <c r="AU15" s="2"/>
      <c r="AV15" s="2"/>
      <c r="AW15" s="2"/>
      <c r="AX15" s="2"/>
      <c r="AY15" s="2"/>
      <c r="AZ15" s="2"/>
      <c r="BA15" s="2"/>
      <c r="BB15" s="2"/>
      <c r="BC15" s="193" t="s">
        <v>194</v>
      </c>
    </row>
    <row r="16" spans="1:55" ht="12" customHeight="1" x14ac:dyDescent="0.15">
      <c r="A16" s="26"/>
      <c r="B16" s="620">
        <v>5</v>
      </c>
      <c r="C16" s="500" t="str">
        <f>IF(D17="","",COUNTA($K$8:K16))</f>
        <v/>
      </c>
      <c r="D16" s="178"/>
      <c r="E16" s="177"/>
      <c r="F16" s="502"/>
      <c r="G16" s="504" t="s">
        <v>352</v>
      </c>
      <c r="H16" s="506"/>
      <c r="I16" s="504" t="s">
        <v>344</v>
      </c>
      <c r="J16" s="506"/>
      <c r="K16" s="508"/>
      <c r="L16" s="496"/>
      <c r="M16" s="497"/>
      <c r="N16" s="492"/>
      <c r="O16" s="45"/>
      <c r="P16" s="46"/>
      <c r="Q16" s="62"/>
      <c r="R16" s="48"/>
      <c r="S16" s="49"/>
      <c r="T16" s="62"/>
      <c r="U16" s="50"/>
      <c r="V16" s="163" t="str">
        <f t="shared" si="0"/>
        <v/>
      </c>
      <c r="W16" s="12"/>
      <c r="X16" s="417" t="str">
        <f>C16</f>
        <v/>
      </c>
      <c r="Y16" s="418">
        <f>D17</f>
        <v>0</v>
      </c>
      <c r="Z16" s="418">
        <f>D16</f>
        <v>0</v>
      </c>
      <c r="AA16" s="419">
        <f t="shared" si="1"/>
        <v>0</v>
      </c>
      <c r="AB16" s="418" t="str">
        <f t="shared" si="4"/>
        <v/>
      </c>
      <c r="AC16" s="418" t="str">
        <f t="shared" si="5"/>
        <v/>
      </c>
      <c r="AD16" s="410" t="str">
        <f t="shared" si="6"/>
        <v/>
      </c>
      <c r="AE16" s="392" t="str">
        <f t="shared" si="7"/>
        <v/>
      </c>
      <c r="AF16" s="399">
        <f t="shared" si="2"/>
        <v>0</v>
      </c>
      <c r="AG16" s="392">
        <f t="shared" si="3"/>
        <v>0</v>
      </c>
      <c r="AH16" s="392">
        <f>COUNTA(L16:M17)</f>
        <v>0</v>
      </c>
      <c r="AI16" s="420" t="s">
        <v>46</v>
      </c>
      <c r="AJ16" s="398">
        <v>3</v>
      </c>
      <c r="AK16" s="398"/>
      <c r="AL16" s="397" t="s">
        <v>44</v>
      </c>
      <c r="AM16" s="395" t="s">
        <v>39</v>
      </c>
      <c r="AN16" s="392"/>
      <c r="AO16" s="392">
        <f t="shared" si="8"/>
        <v>0</v>
      </c>
      <c r="AP16" s="403"/>
      <c r="AQ16" s="2"/>
      <c r="AR16" s="2"/>
      <c r="AS16" s="2"/>
      <c r="AT16" s="2"/>
      <c r="AU16" s="2"/>
      <c r="AV16" s="2"/>
      <c r="AW16" s="2"/>
      <c r="AX16" s="2"/>
      <c r="AY16" s="2"/>
      <c r="AZ16" s="2"/>
      <c r="BA16" s="2"/>
      <c r="BB16" s="2"/>
      <c r="BC16" s="193" t="s">
        <v>195</v>
      </c>
    </row>
    <row r="17" spans="1:54" ht="12" customHeight="1" x14ac:dyDescent="0.2">
      <c r="A17" s="26"/>
      <c r="B17" s="621"/>
      <c r="C17" s="501"/>
      <c r="D17" s="179"/>
      <c r="E17" s="185"/>
      <c r="F17" s="503"/>
      <c r="G17" s="505"/>
      <c r="H17" s="507"/>
      <c r="I17" s="505"/>
      <c r="J17" s="507"/>
      <c r="K17" s="509"/>
      <c r="L17" s="494"/>
      <c r="M17" s="495"/>
      <c r="N17" s="493"/>
      <c r="O17" s="52"/>
      <c r="P17" s="53"/>
      <c r="Q17" s="54"/>
      <c r="R17" s="55"/>
      <c r="S17" s="56"/>
      <c r="T17" s="54"/>
      <c r="U17" s="51"/>
      <c r="V17" s="164" t="str">
        <f t="shared" si="0"/>
        <v/>
      </c>
      <c r="W17" s="12"/>
      <c r="X17" s="417" t="str">
        <f>C16</f>
        <v/>
      </c>
      <c r="Y17" s="418">
        <f>D17</f>
        <v>0</v>
      </c>
      <c r="Z17" s="418">
        <f>D16</f>
        <v>0</v>
      </c>
      <c r="AA17" s="419">
        <f>K16</f>
        <v>0</v>
      </c>
      <c r="AB17" s="418" t="str">
        <f t="shared" si="4"/>
        <v/>
      </c>
      <c r="AC17" s="418" t="str">
        <f t="shared" si="5"/>
        <v/>
      </c>
      <c r="AD17" s="410" t="str">
        <f t="shared" si="6"/>
        <v/>
      </c>
      <c r="AE17" s="392" t="str">
        <f t="shared" si="7"/>
        <v/>
      </c>
      <c r="AF17" s="399">
        <f t="shared" si="2"/>
        <v>0</v>
      </c>
      <c r="AG17" s="392">
        <f t="shared" si="3"/>
        <v>0</v>
      </c>
      <c r="AH17" s="392"/>
      <c r="AI17" s="420" t="s">
        <v>47</v>
      </c>
      <c r="AJ17" s="398"/>
      <c r="AK17" s="398"/>
      <c r="AL17" s="397" t="s">
        <v>48</v>
      </c>
      <c r="AM17" s="395" t="s">
        <v>49</v>
      </c>
      <c r="AN17" s="392"/>
      <c r="AO17" s="392">
        <f t="shared" si="8"/>
        <v>0</v>
      </c>
      <c r="AP17" s="403"/>
      <c r="AQ17" s="2"/>
      <c r="AR17" s="2"/>
      <c r="AS17" s="2"/>
      <c r="AT17" s="2"/>
      <c r="AU17" s="2"/>
      <c r="AV17" s="2"/>
      <c r="AW17" s="2"/>
      <c r="AX17" s="2"/>
      <c r="AY17" s="2"/>
      <c r="AZ17" s="2"/>
      <c r="BA17" s="2"/>
      <c r="BB17" s="2"/>
    </row>
    <row r="18" spans="1:54" ht="12" customHeight="1" x14ac:dyDescent="0.15">
      <c r="A18" s="26"/>
      <c r="B18" s="620">
        <v>6</v>
      </c>
      <c r="C18" s="500" t="str">
        <f>IF(D19="","",COUNTA($K$8:K18))</f>
        <v/>
      </c>
      <c r="D18" s="180"/>
      <c r="E18" s="183"/>
      <c r="F18" s="502"/>
      <c r="G18" s="504" t="s">
        <v>86</v>
      </c>
      <c r="H18" s="506"/>
      <c r="I18" s="504" t="s">
        <v>81</v>
      </c>
      <c r="J18" s="506"/>
      <c r="K18" s="508"/>
      <c r="L18" s="496"/>
      <c r="M18" s="497"/>
      <c r="N18" s="492"/>
      <c r="O18" s="45"/>
      <c r="P18" s="46"/>
      <c r="Q18" s="62"/>
      <c r="R18" s="48"/>
      <c r="S18" s="49"/>
      <c r="T18" s="62"/>
      <c r="U18" s="50"/>
      <c r="V18" s="163" t="str">
        <f t="shared" si="0"/>
        <v/>
      </c>
      <c r="W18" s="12"/>
      <c r="X18" s="417" t="str">
        <f>C18</f>
        <v/>
      </c>
      <c r="Y18" s="418">
        <f>D19</f>
        <v>0</v>
      </c>
      <c r="Z18" s="418">
        <f>D18</f>
        <v>0</v>
      </c>
      <c r="AA18" s="419">
        <f t="shared" si="1"/>
        <v>0</v>
      </c>
      <c r="AB18" s="418" t="str">
        <f t="shared" si="4"/>
        <v/>
      </c>
      <c r="AC18" s="418" t="str">
        <f t="shared" si="5"/>
        <v/>
      </c>
      <c r="AD18" s="410" t="str">
        <f t="shared" si="6"/>
        <v/>
      </c>
      <c r="AE18" s="392" t="str">
        <f t="shared" si="7"/>
        <v/>
      </c>
      <c r="AF18" s="399">
        <f t="shared" si="2"/>
        <v>0</v>
      </c>
      <c r="AG18" s="392">
        <f t="shared" si="3"/>
        <v>0</v>
      </c>
      <c r="AH18" s="392">
        <f>COUNTA(L18:M19)</f>
        <v>0</v>
      </c>
      <c r="AI18" s="420" t="s">
        <v>50</v>
      </c>
      <c r="AJ18" s="398"/>
      <c r="AK18" s="398"/>
      <c r="AL18" s="397" t="s">
        <v>26</v>
      </c>
      <c r="AM18" s="395"/>
      <c r="AN18" s="392"/>
      <c r="AO18" s="392">
        <f t="shared" si="8"/>
        <v>0</v>
      </c>
      <c r="AP18" s="403"/>
      <c r="AQ18" s="2"/>
      <c r="AR18" s="2"/>
      <c r="AS18" s="2"/>
      <c r="AT18" s="2"/>
      <c r="AU18" s="2"/>
      <c r="AV18" s="2"/>
      <c r="AW18" s="2"/>
      <c r="AX18" s="2"/>
      <c r="AY18" s="2"/>
      <c r="AZ18" s="2"/>
      <c r="BA18" s="2"/>
      <c r="BB18" s="2"/>
    </row>
    <row r="19" spans="1:54" ht="12" customHeight="1" x14ac:dyDescent="0.2">
      <c r="A19" s="26"/>
      <c r="B19" s="621"/>
      <c r="C19" s="501"/>
      <c r="D19" s="181"/>
      <c r="E19" s="184"/>
      <c r="F19" s="503"/>
      <c r="G19" s="505"/>
      <c r="H19" s="507"/>
      <c r="I19" s="505"/>
      <c r="J19" s="507"/>
      <c r="K19" s="509"/>
      <c r="L19" s="494"/>
      <c r="M19" s="495"/>
      <c r="N19" s="493"/>
      <c r="O19" s="52"/>
      <c r="P19" s="53"/>
      <c r="Q19" s="54"/>
      <c r="R19" s="55"/>
      <c r="S19" s="56"/>
      <c r="T19" s="54"/>
      <c r="U19" s="51"/>
      <c r="V19" s="164" t="str">
        <f t="shared" si="0"/>
        <v/>
      </c>
      <c r="W19" s="12"/>
      <c r="X19" s="417" t="str">
        <f>C18</f>
        <v/>
      </c>
      <c r="Y19" s="418">
        <f>D19</f>
        <v>0</v>
      </c>
      <c r="Z19" s="418">
        <f>D18</f>
        <v>0</v>
      </c>
      <c r="AA19" s="419">
        <f>K18</f>
        <v>0</v>
      </c>
      <c r="AB19" s="418" t="str">
        <f t="shared" si="4"/>
        <v/>
      </c>
      <c r="AC19" s="418" t="str">
        <f t="shared" si="5"/>
        <v/>
      </c>
      <c r="AD19" s="410" t="str">
        <f t="shared" si="6"/>
        <v/>
      </c>
      <c r="AE19" s="392" t="str">
        <f t="shared" si="7"/>
        <v/>
      </c>
      <c r="AF19" s="399">
        <f t="shared" si="2"/>
        <v>0</v>
      </c>
      <c r="AG19" s="392">
        <f t="shared" si="3"/>
        <v>0</v>
      </c>
      <c r="AH19" s="392"/>
      <c r="AI19" s="420" t="s">
        <v>11</v>
      </c>
      <c r="AJ19" s="398"/>
      <c r="AK19" s="398"/>
      <c r="AL19" s="397" t="s">
        <v>39</v>
      </c>
      <c r="AM19" s="395"/>
      <c r="AN19" s="392"/>
      <c r="AO19" s="392">
        <f t="shared" si="8"/>
        <v>0</v>
      </c>
      <c r="AP19" s="403"/>
      <c r="AQ19" s="2"/>
      <c r="AR19" s="2"/>
      <c r="AS19" s="2"/>
      <c r="AT19" s="2"/>
      <c r="AU19" s="2"/>
      <c r="AV19" s="2"/>
      <c r="AW19" s="2"/>
      <c r="AX19" s="2"/>
      <c r="AY19" s="2"/>
      <c r="AZ19" s="2"/>
      <c r="BA19" s="2"/>
      <c r="BB19" s="2"/>
    </row>
    <row r="20" spans="1:54" ht="12" customHeight="1" x14ac:dyDescent="0.15">
      <c r="A20" s="26"/>
      <c r="B20" s="620">
        <v>7</v>
      </c>
      <c r="C20" s="500" t="str">
        <f>IF(D21="","",COUNTA($K$8:K20))</f>
        <v/>
      </c>
      <c r="D20" s="178"/>
      <c r="E20" s="177"/>
      <c r="F20" s="502"/>
      <c r="G20" s="504" t="s">
        <v>86</v>
      </c>
      <c r="H20" s="506"/>
      <c r="I20" s="504" t="s">
        <v>81</v>
      </c>
      <c r="J20" s="506"/>
      <c r="K20" s="508"/>
      <c r="L20" s="496"/>
      <c r="M20" s="497"/>
      <c r="N20" s="492"/>
      <c r="O20" s="45"/>
      <c r="P20" s="46"/>
      <c r="Q20" s="62"/>
      <c r="R20" s="48"/>
      <c r="S20" s="49"/>
      <c r="T20" s="62"/>
      <c r="U20" s="50"/>
      <c r="V20" s="163" t="str">
        <f t="shared" si="0"/>
        <v/>
      </c>
      <c r="W20" s="12"/>
      <c r="X20" s="417" t="str">
        <f>C20</f>
        <v/>
      </c>
      <c r="Y20" s="418">
        <f>D21</f>
        <v>0</v>
      </c>
      <c r="Z20" s="418">
        <f>D20</f>
        <v>0</v>
      </c>
      <c r="AA20" s="419">
        <f t="shared" si="1"/>
        <v>0</v>
      </c>
      <c r="AB20" s="418" t="str">
        <f t="shared" si="4"/>
        <v/>
      </c>
      <c r="AC20" s="418" t="str">
        <f t="shared" si="5"/>
        <v/>
      </c>
      <c r="AD20" s="410" t="str">
        <f t="shared" si="6"/>
        <v/>
      </c>
      <c r="AE20" s="392" t="str">
        <f t="shared" si="7"/>
        <v/>
      </c>
      <c r="AF20" s="399">
        <f t="shared" si="2"/>
        <v>0</v>
      </c>
      <c r="AG20" s="392">
        <f t="shared" si="3"/>
        <v>0</v>
      </c>
      <c r="AH20" s="392">
        <f>COUNTA(L20:M21)</f>
        <v>0</v>
      </c>
      <c r="AI20" s="420" t="s">
        <v>51</v>
      </c>
      <c r="AJ20" s="398"/>
      <c r="AK20" s="398"/>
      <c r="AL20" s="397" t="s">
        <v>52</v>
      </c>
      <c r="AM20" s="396"/>
      <c r="AN20" s="392"/>
      <c r="AO20" s="392">
        <f t="shared" si="8"/>
        <v>0</v>
      </c>
      <c r="AP20" s="403"/>
      <c r="AQ20" s="2"/>
      <c r="AR20" s="2"/>
      <c r="AS20" s="2"/>
      <c r="AT20" s="2"/>
      <c r="AU20" s="2"/>
      <c r="AV20" s="2"/>
      <c r="AW20" s="2"/>
      <c r="AX20" s="2"/>
      <c r="AY20" s="2"/>
      <c r="AZ20" s="2"/>
      <c r="BA20" s="2"/>
      <c r="BB20" s="2"/>
    </row>
    <row r="21" spans="1:54" ht="12" customHeight="1" x14ac:dyDescent="0.2">
      <c r="A21" s="26"/>
      <c r="B21" s="621"/>
      <c r="C21" s="501"/>
      <c r="D21" s="179"/>
      <c r="E21" s="185"/>
      <c r="F21" s="503"/>
      <c r="G21" s="505"/>
      <c r="H21" s="507"/>
      <c r="I21" s="505"/>
      <c r="J21" s="507"/>
      <c r="K21" s="509"/>
      <c r="L21" s="494"/>
      <c r="M21" s="495"/>
      <c r="N21" s="493"/>
      <c r="O21" s="52"/>
      <c r="P21" s="53"/>
      <c r="Q21" s="54"/>
      <c r="R21" s="55"/>
      <c r="S21" s="56"/>
      <c r="T21" s="54"/>
      <c r="U21" s="51"/>
      <c r="V21" s="164" t="str">
        <f t="shared" si="0"/>
        <v/>
      </c>
      <c r="W21" s="12"/>
      <c r="X21" s="417" t="str">
        <f>C20</f>
        <v/>
      </c>
      <c r="Y21" s="418">
        <f>D21</f>
        <v>0</v>
      </c>
      <c r="Z21" s="418">
        <f>D20</f>
        <v>0</v>
      </c>
      <c r="AA21" s="419">
        <f>K20</f>
        <v>0</v>
      </c>
      <c r="AB21" s="418" t="str">
        <f t="shared" si="4"/>
        <v/>
      </c>
      <c r="AC21" s="418" t="str">
        <f t="shared" si="5"/>
        <v/>
      </c>
      <c r="AD21" s="410" t="str">
        <f t="shared" si="6"/>
        <v/>
      </c>
      <c r="AE21" s="392" t="str">
        <f t="shared" si="7"/>
        <v/>
      </c>
      <c r="AF21" s="399">
        <f t="shared" si="2"/>
        <v>0</v>
      </c>
      <c r="AG21" s="392">
        <f t="shared" si="3"/>
        <v>0</v>
      </c>
      <c r="AH21" s="392"/>
      <c r="AI21" s="420" t="s">
        <v>53</v>
      </c>
      <c r="AJ21" s="398"/>
      <c r="AK21" s="398"/>
      <c r="AL21" s="397"/>
      <c r="AM21" s="396"/>
      <c r="AN21" s="392"/>
      <c r="AO21" s="392"/>
      <c r="AP21" s="403"/>
      <c r="AQ21" s="2"/>
      <c r="AR21" s="2"/>
      <c r="AS21" s="2"/>
      <c r="AT21" s="2"/>
      <c r="AU21" s="2"/>
      <c r="AV21" s="2"/>
      <c r="AW21" s="2"/>
      <c r="AX21" s="2"/>
      <c r="AY21" s="2"/>
      <c r="AZ21" s="2"/>
      <c r="BA21" s="2"/>
      <c r="BB21" s="2"/>
    </row>
    <row r="22" spans="1:54" ht="12" customHeight="1" x14ac:dyDescent="0.15">
      <c r="A22" s="26"/>
      <c r="B22" s="620">
        <v>8</v>
      </c>
      <c r="C22" s="500" t="str">
        <f>IF(D23="","",COUNTA($K$8:K22))</f>
        <v/>
      </c>
      <c r="D22" s="180"/>
      <c r="E22" s="183"/>
      <c r="F22" s="502"/>
      <c r="G22" s="504" t="s">
        <v>86</v>
      </c>
      <c r="H22" s="506"/>
      <c r="I22" s="504" t="s">
        <v>81</v>
      </c>
      <c r="J22" s="506"/>
      <c r="K22" s="508"/>
      <c r="L22" s="496"/>
      <c r="M22" s="497"/>
      <c r="N22" s="492"/>
      <c r="O22" s="45"/>
      <c r="P22" s="46"/>
      <c r="Q22" s="62"/>
      <c r="R22" s="48"/>
      <c r="S22" s="49"/>
      <c r="T22" s="62"/>
      <c r="U22" s="50"/>
      <c r="V22" s="163" t="str">
        <f t="shared" si="0"/>
        <v/>
      </c>
      <c r="W22" s="12"/>
      <c r="X22" s="417" t="str">
        <f>C22</f>
        <v/>
      </c>
      <c r="Y22" s="418">
        <f>D23</f>
        <v>0</v>
      </c>
      <c r="Z22" s="418">
        <f>D22</f>
        <v>0</v>
      </c>
      <c r="AA22" s="419">
        <f t="shared" si="1"/>
        <v>0</v>
      </c>
      <c r="AB22" s="418" t="str">
        <f t="shared" si="4"/>
        <v/>
      </c>
      <c r="AC22" s="418" t="str">
        <f t="shared" si="5"/>
        <v/>
      </c>
      <c r="AD22" s="410" t="str">
        <f t="shared" si="6"/>
        <v/>
      </c>
      <c r="AE22" s="392" t="str">
        <f>IF(L22="","",IF(OR(L22=$AL$9,L22=$AL$10,L22=$AL$11,L22=$AL$12,L22=$AL$13,L22=$AL$14,L22=$AM$13),"T","F"))</f>
        <v/>
      </c>
      <c r="AF22" s="399">
        <f t="shared" si="2"/>
        <v>0</v>
      </c>
      <c r="AG22" s="392">
        <f t="shared" si="3"/>
        <v>0</v>
      </c>
      <c r="AH22" s="392">
        <f>COUNTA(L22:M23)</f>
        <v>0</v>
      </c>
      <c r="AI22" s="420" t="s">
        <v>54</v>
      </c>
      <c r="AJ22" s="398"/>
      <c r="AK22" s="398"/>
      <c r="AL22" s="397"/>
      <c r="AM22" s="396"/>
      <c r="AN22" s="392"/>
      <c r="AO22" s="392"/>
      <c r="AP22" s="403"/>
      <c r="AQ22" s="2"/>
      <c r="AR22" s="2"/>
      <c r="AS22" s="2"/>
      <c r="AT22" s="2"/>
      <c r="AU22" s="2"/>
      <c r="AV22" s="2"/>
      <c r="AW22" s="2"/>
      <c r="AX22" s="2"/>
      <c r="AY22" s="2"/>
      <c r="AZ22" s="2"/>
      <c r="BA22" s="2"/>
      <c r="BB22" s="2"/>
    </row>
    <row r="23" spans="1:54" ht="12" customHeight="1" x14ac:dyDescent="0.2">
      <c r="A23" s="26"/>
      <c r="B23" s="621"/>
      <c r="C23" s="501"/>
      <c r="D23" s="181"/>
      <c r="E23" s="184"/>
      <c r="F23" s="503"/>
      <c r="G23" s="505"/>
      <c r="H23" s="507"/>
      <c r="I23" s="505"/>
      <c r="J23" s="507"/>
      <c r="K23" s="509"/>
      <c r="L23" s="494"/>
      <c r="M23" s="495"/>
      <c r="N23" s="493"/>
      <c r="O23" s="52"/>
      <c r="P23" s="53"/>
      <c r="Q23" s="54"/>
      <c r="R23" s="55"/>
      <c r="S23" s="56"/>
      <c r="T23" s="54"/>
      <c r="U23" s="51"/>
      <c r="V23" s="164" t="str">
        <f t="shared" si="0"/>
        <v/>
      </c>
      <c r="W23" s="12"/>
      <c r="X23" s="417" t="str">
        <f>C22</f>
        <v/>
      </c>
      <c r="Y23" s="418">
        <f>D23</f>
        <v>0</v>
      </c>
      <c r="Z23" s="418">
        <f>D22</f>
        <v>0</v>
      </c>
      <c r="AA23" s="419">
        <f>K22</f>
        <v>0</v>
      </c>
      <c r="AB23" s="418" t="str">
        <f t="shared" si="4"/>
        <v/>
      </c>
      <c r="AC23" s="418" t="str">
        <f t="shared" si="5"/>
        <v/>
      </c>
      <c r="AD23" s="410" t="str">
        <f t="shared" si="6"/>
        <v/>
      </c>
      <c r="AE23" s="392" t="str">
        <f t="shared" si="7"/>
        <v/>
      </c>
      <c r="AF23" s="399">
        <f t="shared" si="2"/>
        <v>0</v>
      </c>
      <c r="AG23" s="392">
        <f t="shared" si="3"/>
        <v>0</v>
      </c>
      <c r="AH23" s="392"/>
      <c r="AI23" s="420" t="s">
        <v>55</v>
      </c>
      <c r="AJ23" s="398"/>
      <c r="AK23" s="398"/>
      <c r="AL23" s="397"/>
      <c r="AM23" s="396"/>
      <c r="AN23" s="392"/>
      <c r="AO23" s="392"/>
      <c r="AP23" s="403"/>
      <c r="AQ23" s="2"/>
      <c r="AR23" s="2"/>
      <c r="AS23" s="2"/>
      <c r="AT23" s="2"/>
      <c r="AU23" s="2"/>
      <c r="AV23" s="2"/>
      <c r="AW23" s="2"/>
      <c r="AX23" s="2"/>
      <c r="AY23" s="2"/>
      <c r="AZ23" s="2"/>
      <c r="BA23" s="2"/>
      <c r="BB23" s="2"/>
    </row>
    <row r="24" spans="1:54" ht="12" customHeight="1" x14ac:dyDescent="0.15">
      <c r="A24" s="26"/>
      <c r="B24" s="620">
        <v>9</v>
      </c>
      <c r="C24" s="500" t="str">
        <f>IF(D25="","",COUNTA($K$8:K24))</f>
        <v/>
      </c>
      <c r="D24" s="178"/>
      <c r="E24" s="177"/>
      <c r="F24" s="502"/>
      <c r="G24" s="504" t="s">
        <v>86</v>
      </c>
      <c r="H24" s="506"/>
      <c r="I24" s="504" t="s">
        <v>81</v>
      </c>
      <c r="J24" s="506"/>
      <c r="K24" s="508"/>
      <c r="L24" s="496"/>
      <c r="M24" s="497"/>
      <c r="N24" s="492"/>
      <c r="O24" s="45"/>
      <c r="P24" s="46"/>
      <c r="Q24" s="62"/>
      <c r="R24" s="48"/>
      <c r="S24" s="49"/>
      <c r="T24" s="62"/>
      <c r="U24" s="50"/>
      <c r="V24" s="163" t="str">
        <f t="shared" si="0"/>
        <v/>
      </c>
      <c r="W24" s="12"/>
      <c r="X24" s="417" t="str">
        <f>C24</f>
        <v/>
      </c>
      <c r="Y24" s="418">
        <f>D25</f>
        <v>0</v>
      </c>
      <c r="Z24" s="418">
        <f>D24</f>
        <v>0</v>
      </c>
      <c r="AA24" s="419">
        <f t="shared" si="1"/>
        <v>0</v>
      </c>
      <c r="AB24" s="418" t="str">
        <f t="shared" si="4"/>
        <v/>
      </c>
      <c r="AC24" s="418" t="str">
        <f t="shared" si="5"/>
        <v/>
      </c>
      <c r="AD24" s="410" t="str">
        <f t="shared" si="6"/>
        <v/>
      </c>
      <c r="AE24" s="392" t="str">
        <f t="shared" si="7"/>
        <v/>
      </c>
      <c r="AF24" s="399">
        <f t="shared" si="2"/>
        <v>0</v>
      </c>
      <c r="AG24" s="392">
        <f t="shared" si="3"/>
        <v>0</v>
      </c>
      <c r="AH24" s="392">
        <f>COUNTA(L24:M25)</f>
        <v>0</v>
      </c>
      <c r="AI24" s="420" t="s">
        <v>7</v>
      </c>
      <c r="AJ24" s="398"/>
      <c r="AK24" s="398"/>
      <c r="AL24" s="397"/>
      <c r="AM24" s="398"/>
      <c r="AN24" s="392"/>
      <c r="AO24" s="392"/>
      <c r="AP24" s="403"/>
      <c r="AQ24" s="2"/>
      <c r="AR24" s="2"/>
      <c r="AS24" s="2"/>
      <c r="AT24" s="2"/>
      <c r="AU24" s="2"/>
      <c r="AV24" s="2"/>
      <c r="AW24" s="2"/>
      <c r="AX24" s="2"/>
      <c r="AY24" s="2"/>
      <c r="AZ24" s="2"/>
      <c r="BA24" s="2"/>
      <c r="BB24" s="2"/>
    </row>
    <row r="25" spans="1:54" ht="12" customHeight="1" x14ac:dyDescent="0.2">
      <c r="A25" s="26"/>
      <c r="B25" s="621"/>
      <c r="C25" s="501"/>
      <c r="D25" s="179"/>
      <c r="E25" s="185"/>
      <c r="F25" s="503"/>
      <c r="G25" s="505"/>
      <c r="H25" s="507"/>
      <c r="I25" s="505"/>
      <c r="J25" s="507"/>
      <c r="K25" s="509"/>
      <c r="L25" s="494"/>
      <c r="M25" s="495"/>
      <c r="N25" s="493"/>
      <c r="O25" s="52"/>
      <c r="P25" s="53"/>
      <c r="Q25" s="54"/>
      <c r="R25" s="55"/>
      <c r="S25" s="56"/>
      <c r="T25" s="54"/>
      <c r="U25" s="51"/>
      <c r="V25" s="164" t="str">
        <f t="shared" si="0"/>
        <v/>
      </c>
      <c r="W25" s="12"/>
      <c r="X25" s="417" t="str">
        <f>C24</f>
        <v/>
      </c>
      <c r="Y25" s="418">
        <f>D25</f>
        <v>0</v>
      </c>
      <c r="Z25" s="418">
        <f>D24</f>
        <v>0</v>
      </c>
      <c r="AA25" s="419">
        <f>K24</f>
        <v>0</v>
      </c>
      <c r="AB25" s="418" t="str">
        <f t="shared" si="4"/>
        <v/>
      </c>
      <c r="AC25" s="418" t="str">
        <f t="shared" si="5"/>
        <v/>
      </c>
      <c r="AD25" s="410" t="str">
        <f t="shared" si="6"/>
        <v/>
      </c>
      <c r="AE25" s="392" t="str">
        <f t="shared" si="7"/>
        <v/>
      </c>
      <c r="AF25" s="399">
        <f t="shared" si="2"/>
        <v>0</v>
      </c>
      <c r="AG25" s="392">
        <f t="shared" si="3"/>
        <v>0</v>
      </c>
      <c r="AH25" s="392"/>
      <c r="AI25" s="420" t="s">
        <v>57</v>
      </c>
      <c r="AJ25" s="398"/>
      <c r="AK25" s="398"/>
      <c r="AL25" s="397"/>
      <c r="AM25" s="398"/>
      <c r="AN25" s="392"/>
      <c r="AO25" s="392"/>
      <c r="AP25" s="403"/>
      <c r="AQ25" s="2"/>
      <c r="AR25" s="2"/>
      <c r="AS25" s="2"/>
      <c r="AT25" s="2"/>
      <c r="AU25" s="2"/>
      <c r="AV25" s="2"/>
      <c r="AW25" s="2"/>
      <c r="AX25" s="2"/>
      <c r="AY25" s="2"/>
      <c r="AZ25" s="2"/>
      <c r="BA25" s="2"/>
      <c r="BB25" s="2"/>
    </row>
    <row r="26" spans="1:54" ht="12" customHeight="1" x14ac:dyDescent="0.15">
      <c r="A26" s="26"/>
      <c r="B26" s="620">
        <v>10</v>
      </c>
      <c r="C26" s="500" t="str">
        <f>IF(D27="","",COUNTA($K$8:K26))</f>
        <v/>
      </c>
      <c r="D26" s="180"/>
      <c r="E26" s="183"/>
      <c r="F26" s="502"/>
      <c r="G26" s="504" t="s">
        <v>86</v>
      </c>
      <c r="H26" s="506"/>
      <c r="I26" s="504" t="s">
        <v>81</v>
      </c>
      <c r="J26" s="506"/>
      <c r="K26" s="508"/>
      <c r="L26" s="496"/>
      <c r="M26" s="497"/>
      <c r="N26" s="492"/>
      <c r="O26" s="45"/>
      <c r="P26" s="46"/>
      <c r="Q26" s="62"/>
      <c r="R26" s="48"/>
      <c r="S26" s="49"/>
      <c r="T26" s="62"/>
      <c r="U26" s="50"/>
      <c r="V26" s="163" t="str">
        <f t="shared" si="0"/>
        <v/>
      </c>
      <c r="W26" s="12"/>
      <c r="X26" s="417" t="str">
        <f>C26</f>
        <v/>
      </c>
      <c r="Y26" s="418">
        <f>D27</f>
        <v>0</v>
      </c>
      <c r="Z26" s="418">
        <f>D26</f>
        <v>0</v>
      </c>
      <c r="AA26" s="419">
        <f t="shared" si="1"/>
        <v>0</v>
      </c>
      <c r="AB26" s="418" t="str">
        <f t="shared" si="4"/>
        <v/>
      </c>
      <c r="AC26" s="418" t="str">
        <f t="shared" si="5"/>
        <v/>
      </c>
      <c r="AD26" s="410" t="str">
        <f t="shared" si="6"/>
        <v/>
      </c>
      <c r="AE26" s="392" t="str">
        <f t="shared" si="7"/>
        <v/>
      </c>
      <c r="AF26" s="399">
        <f t="shared" si="2"/>
        <v>0</v>
      </c>
      <c r="AG26" s="392">
        <f t="shared" si="3"/>
        <v>0</v>
      </c>
      <c r="AH26" s="392">
        <f>COUNTA(L26:M27)</f>
        <v>0</v>
      </c>
      <c r="AI26" s="420" t="s">
        <v>277</v>
      </c>
      <c r="AJ26" s="398"/>
      <c r="AK26" s="398"/>
      <c r="AL26" s="398"/>
      <c r="AM26" s="398"/>
      <c r="AN26" s="392"/>
      <c r="AO26" s="392"/>
      <c r="AP26" s="403"/>
      <c r="AQ26" s="2"/>
      <c r="AR26" s="2"/>
      <c r="AS26" s="2"/>
      <c r="AT26" s="2"/>
      <c r="AU26" s="2"/>
      <c r="AV26" s="2"/>
      <c r="AW26" s="2"/>
      <c r="AX26" s="2"/>
      <c r="AY26" s="2"/>
      <c r="AZ26" s="2"/>
      <c r="BA26" s="2"/>
      <c r="BB26" s="2"/>
    </row>
    <row r="27" spans="1:54" ht="12" customHeight="1" x14ac:dyDescent="0.2">
      <c r="A27" s="26"/>
      <c r="B27" s="621"/>
      <c r="C27" s="501"/>
      <c r="D27" s="181"/>
      <c r="E27" s="184"/>
      <c r="F27" s="503"/>
      <c r="G27" s="505"/>
      <c r="H27" s="507"/>
      <c r="I27" s="505"/>
      <c r="J27" s="507"/>
      <c r="K27" s="509"/>
      <c r="L27" s="494"/>
      <c r="M27" s="495"/>
      <c r="N27" s="493"/>
      <c r="O27" s="52"/>
      <c r="P27" s="53"/>
      <c r="Q27" s="54"/>
      <c r="R27" s="55"/>
      <c r="S27" s="56"/>
      <c r="T27" s="54"/>
      <c r="U27" s="51"/>
      <c r="V27" s="164" t="str">
        <f t="shared" si="0"/>
        <v/>
      </c>
      <c r="W27" s="12"/>
      <c r="X27" s="417" t="str">
        <f>C26</f>
        <v/>
      </c>
      <c r="Y27" s="418">
        <f>D27</f>
        <v>0</v>
      </c>
      <c r="Z27" s="418">
        <f>D26</f>
        <v>0</v>
      </c>
      <c r="AA27" s="419">
        <f>K26</f>
        <v>0</v>
      </c>
      <c r="AB27" s="418" t="str">
        <f t="shared" si="4"/>
        <v/>
      </c>
      <c r="AC27" s="418" t="str">
        <f t="shared" si="5"/>
        <v/>
      </c>
      <c r="AD27" s="410" t="str">
        <f t="shared" si="6"/>
        <v/>
      </c>
      <c r="AE27" s="392" t="str">
        <f t="shared" si="7"/>
        <v/>
      </c>
      <c r="AF27" s="399">
        <f t="shared" si="2"/>
        <v>0</v>
      </c>
      <c r="AG27" s="392">
        <f t="shared" si="3"/>
        <v>0</v>
      </c>
      <c r="AH27" s="392"/>
      <c r="AI27" s="420" t="s">
        <v>278</v>
      </c>
      <c r="AJ27" s="398"/>
      <c r="AK27" s="398"/>
      <c r="AL27" s="398"/>
      <c r="AM27" s="398"/>
      <c r="AN27" s="392"/>
      <c r="AO27" s="392"/>
      <c r="AP27" s="403"/>
      <c r="AQ27" s="2"/>
      <c r="AR27" s="2"/>
      <c r="AS27" s="2"/>
      <c r="AT27" s="2"/>
      <c r="AU27" s="2"/>
      <c r="AV27" s="2"/>
      <c r="AW27" s="2"/>
      <c r="AX27" s="2"/>
      <c r="AY27" s="2"/>
      <c r="AZ27" s="2"/>
      <c r="BA27" s="2"/>
      <c r="BB27" s="2"/>
    </row>
    <row r="28" spans="1:54" ht="12" customHeight="1" x14ac:dyDescent="0.15">
      <c r="A28" s="26"/>
      <c r="B28" s="620">
        <v>11</v>
      </c>
      <c r="C28" s="500" t="str">
        <f>IF(D29="","",COUNTA($K$8:K28))</f>
        <v/>
      </c>
      <c r="D28" s="178"/>
      <c r="E28" s="177"/>
      <c r="F28" s="502"/>
      <c r="G28" s="504" t="s">
        <v>86</v>
      </c>
      <c r="H28" s="506"/>
      <c r="I28" s="504" t="s">
        <v>81</v>
      </c>
      <c r="J28" s="506"/>
      <c r="K28" s="508"/>
      <c r="L28" s="496"/>
      <c r="M28" s="497"/>
      <c r="N28" s="492"/>
      <c r="O28" s="45"/>
      <c r="P28" s="46"/>
      <c r="Q28" s="62"/>
      <c r="R28" s="48"/>
      <c r="S28" s="49"/>
      <c r="T28" s="62"/>
      <c r="U28" s="50"/>
      <c r="V28" s="163" t="str">
        <f t="shared" si="0"/>
        <v/>
      </c>
      <c r="W28" s="12"/>
      <c r="X28" s="417" t="str">
        <f>C28</f>
        <v/>
      </c>
      <c r="Y28" s="418">
        <f>D29</f>
        <v>0</v>
      </c>
      <c r="Z28" s="418">
        <f>D28</f>
        <v>0</v>
      </c>
      <c r="AA28" s="419">
        <f t="shared" si="1"/>
        <v>0</v>
      </c>
      <c r="AB28" s="418" t="str">
        <f t="shared" si="4"/>
        <v/>
      </c>
      <c r="AC28" s="418" t="str">
        <f t="shared" si="5"/>
        <v/>
      </c>
      <c r="AD28" s="410" t="str">
        <f t="shared" si="6"/>
        <v/>
      </c>
      <c r="AE28" s="392" t="str">
        <f t="shared" si="7"/>
        <v/>
      </c>
      <c r="AF28" s="399">
        <f t="shared" si="2"/>
        <v>0</v>
      </c>
      <c r="AG28" s="392">
        <f t="shared" si="3"/>
        <v>0</v>
      </c>
      <c r="AH28" s="392">
        <f>COUNTA(L28:M29)</f>
        <v>0</v>
      </c>
      <c r="AI28" s="420" t="s">
        <v>62</v>
      </c>
      <c r="AJ28" s="398"/>
      <c r="AK28" s="398"/>
      <c r="AL28" s="398"/>
      <c r="AM28" s="398"/>
      <c r="AN28" s="392"/>
      <c r="AO28" s="392"/>
      <c r="AP28" s="403"/>
      <c r="AQ28" s="2"/>
      <c r="AR28" s="2"/>
      <c r="AS28" s="2"/>
      <c r="AT28" s="2"/>
      <c r="AU28" s="2"/>
      <c r="AV28" s="2"/>
      <c r="AW28" s="2"/>
      <c r="AX28" s="2"/>
      <c r="AY28" s="2"/>
      <c r="AZ28" s="2"/>
      <c r="BA28" s="2"/>
      <c r="BB28" s="2"/>
    </row>
    <row r="29" spans="1:54" ht="12" customHeight="1" x14ac:dyDescent="0.2">
      <c r="A29" s="26"/>
      <c r="B29" s="621"/>
      <c r="C29" s="501"/>
      <c r="D29" s="179"/>
      <c r="E29" s="185"/>
      <c r="F29" s="503"/>
      <c r="G29" s="505"/>
      <c r="H29" s="507"/>
      <c r="I29" s="505"/>
      <c r="J29" s="507"/>
      <c r="K29" s="509"/>
      <c r="L29" s="494"/>
      <c r="M29" s="495"/>
      <c r="N29" s="493"/>
      <c r="O29" s="52"/>
      <c r="P29" s="53"/>
      <c r="Q29" s="54"/>
      <c r="R29" s="55"/>
      <c r="S29" s="56"/>
      <c r="T29" s="54"/>
      <c r="U29" s="51"/>
      <c r="V29" s="164" t="str">
        <f t="shared" si="0"/>
        <v/>
      </c>
      <c r="W29" s="11"/>
      <c r="X29" s="417" t="str">
        <f>C28</f>
        <v/>
      </c>
      <c r="Y29" s="418">
        <f>D29</f>
        <v>0</v>
      </c>
      <c r="Z29" s="418">
        <f>D28</f>
        <v>0</v>
      </c>
      <c r="AA29" s="419">
        <f>K28</f>
        <v>0</v>
      </c>
      <c r="AB29" s="418" t="str">
        <f t="shared" si="4"/>
        <v/>
      </c>
      <c r="AC29" s="418" t="str">
        <f t="shared" si="5"/>
        <v/>
      </c>
      <c r="AD29" s="410" t="str">
        <f t="shared" si="6"/>
        <v/>
      </c>
      <c r="AE29" s="392" t="str">
        <f t="shared" si="7"/>
        <v/>
      </c>
      <c r="AF29" s="399">
        <f t="shared" si="2"/>
        <v>0</v>
      </c>
      <c r="AG29" s="392">
        <f t="shared" si="3"/>
        <v>0</v>
      </c>
      <c r="AH29" s="392"/>
      <c r="AI29" s="420" t="s">
        <v>63</v>
      </c>
      <c r="AJ29" s="398"/>
      <c r="AK29" s="398"/>
      <c r="AL29" s="398"/>
      <c r="AM29" s="398"/>
      <c r="AN29" s="392"/>
      <c r="AO29" s="392"/>
      <c r="AP29" s="403"/>
      <c r="AQ29" s="2"/>
      <c r="AR29" s="2"/>
      <c r="AS29" s="2"/>
      <c r="AT29" s="2"/>
      <c r="AU29" s="2"/>
      <c r="AV29" s="2"/>
      <c r="AW29" s="2"/>
      <c r="AX29" s="2"/>
      <c r="AY29" s="2"/>
      <c r="AZ29" s="2"/>
      <c r="BA29" s="2"/>
      <c r="BB29" s="2"/>
    </row>
    <row r="30" spans="1:54" ht="12" customHeight="1" x14ac:dyDescent="0.15">
      <c r="A30" s="26"/>
      <c r="B30" s="620">
        <v>12</v>
      </c>
      <c r="C30" s="500" t="str">
        <f>IF(D31="","",COUNTA($K$8:K30))</f>
        <v/>
      </c>
      <c r="D30" s="180"/>
      <c r="E30" s="183"/>
      <c r="F30" s="502"/>
      <c r="G30" s="504" t="s">
        <v>86</v>
      </c>
      <c r="H30" s="506"/>
      <c r="I30" s="504" t="s">
        <v>81</v>
      </c>
      <c r="J30" s="506"/>
      <c r="K30" s="508"/>
      <c r="L30" s="496"/>
      <c r="M30" s="497"/>
      <c r="N30" s="492"/>
      <c r="O30" s="45"/>
      <c r="P30" s="46"/>
      <c r="Q30" s="62"/>
      <c r="R30" s="48"/>
      <c r="S30" s="49"/>
      <c r="T30" s="62"/>
      <c r="U30" s="50"/>
      <c r="V30" s="163" t="str">
        <f t="shared" si="0"/>
        <v/>
      </c>
      <c r="W30" s="15"/>
      <c r="X30" s="417" t="str">
        <f>C30</f>
        <v/>
      </c>
      <c r="Y30" s="418">
        <f>D31</f>
        <v>0</v>
      </c>
      <c r="Z30" s="418">
        <f>D30</f>
        <v>0</v>
      </c>
      <c r="AA30" s="419">
        <f t="shared" si="1"/>
        <v>0</v>
      </c>
      <c r="AB30" s="418" t="str">
        <f t="shared" si="4"/>
        <v/>
      </c>
      <c r="AC30" s="418" t="str">
        <f t="shared" si="5"/>
        <v/>
      </c>
      <c r="AD30" s="410" t="str">
        <f t="shared" si="6"/>
        <v/>
      </c>
      <c r="AE30" s="392" t="str">
        <f t="shared" si="7"/>
        <v/>
      </c>
      <c r="AF30" s="399">
        <f t="shared" si="2"/>
        <v>0</v>
      </c>
      <c r="AG30" s="392">
        <f t="shared" si="3"/>
        <v>0</v>
      </c>
      <c r="AH30" s="392">
        <f>COUNTA(L30:M31)</f>
        <v>0</v>
      </c>
      <c r="AI30" s="420" t="s">
        <v>64</v>
      </c>
      <c r="AJ30" s="398"/>
      <c r="AK30" s="398"/>
      <c r="AL30" s="398"/>
      <c r="AM30" s="398"/>
      <c r="AN30" s="392"/>
      <c r="AO30" s="392"/>
      <c r="AP30" s="403"/>
      <c r="AQ30" s="2"/>
      <c r="AR30" s="2"/>
      <c r="AS30" s="2"/>
      <c r="AT30" s="2"/>
      <c r="AU30" s="2"/>
      <c r="AV30" s="2"/>
      <c r="AW30" s="2"/>
      <c r="AX30" s="2"/>
      <c r="AY30" s="2"/>
      <c r="AZ30" s="2"/>
      <c r="BA30" s="2"/>
      <c r="BB30" s="2"/>
    </row>
    <row r="31" spans="1:54" ht="12" customHeight="1" x14ac:dyDescent="0.2">
      <c r="A31" s="26"/>
      <c r="B31" s="621"/>
      <c r="C31" s="501"/>
      <c r="D31" s="181"/>
      <c r="E31" s="184"/>
      <c r="F31" s="503"/>
      <c r="G31" s="505"/>
      <c r="H31" s="507"/>
      <c r="I31" s="505"/>
      <c r="J31" s="507"/>
      <c r="K31" s="509"/>
      <c r="L31" s="494"/>
      <c r="M31" s="495"/>
      <c r="N31" s="493"/>
      <c r="O31" s="52"/>
      <c r="P31" s="53"/>
      <c r="Q31" s="54"/>
      <c r="R31" s="55"/>
      <c r="S31" s="56"/>
      <c r="T31" s="54"/>
      <c r="U31" s="51"/>
      <c r="V31" s="164" t="str">
        <f t="shared" si="0"/>
        <v/>
      </c>
      <c r="W31" s="15"/>
      <c r="X31" s="417" t="str">
        <f>C30</f>
        <v/>
      </c>
      <c r="Y31" s="418">
        <f>D31</f>
        <v>0</v>
      </c>
      <c r="Z31" s="418">
        <f>D30</f>
        <v>0</v>
      </c>
      <c r="AA31" s="419">
        <f>K30</f>
        <v>0</v>
      </c>
      <c r="AB31" s="418" t="str">
        <f t="shared" si="4"/>
        <v/>
      </c>
      <c r="AC31" s="418" t="str">
        <f t="shared" si="5"/>
        <v/>
      </c>
      <c r="AD31" s="410" t="str">
        <f t="shared" si="6"/>
        <v/>
      </c>
      <c r="AE31" s="392" t="str">
        <f t="shared" si="7"/>
        <v/>
      </c>
      <c r="AF31" s="399">
        <f t="shared" si="2"/>
        <v>0</v>
      </c>
      <c r="AG31" s="392">
        <f t="shared" si="3"/>
        <v>0</v>
      </c>
      <c r="AH31" s="392"/>
      <c r="AI31" s="420" t="s">
        <v>65</v>
      </c>
      <c r="AJ31" s="398"/>
      <c r="AK31" s="398"/>
      <c r="AL31" s="398"/>
      <c r="AM31" s="398"/>
      <c r="AN31" s="392"/>
      <c r="AO31" s="392"/>
      <c r="AP31" s="403"/>
      <c r="AQ31" s="2"/>
      <c r="AR31" s="2"/>
      <c r="AS31" s="2"/>
      <c r="AT31" s="2"/>
      <c r="AU31" s="2"/>
      <c r="AV31" s="2"/>
      <c r="AW31" s="2"/>
      <c r="AX31" s="2"/>
      <c r="AY31" s="2"/>
      <c r="AZ31" s="2"/>
      <c r="BA31" s="2"/>
      <c r="BB31" s="2"/>
    </row>
    <row r="32" spans="1:54" ht="12" customHeight="1" x14ac:dyDescent="0.15">
      <c r="A32" s="26"/>
      <c r="B32" s="620">
        <v>13</v>
      </c>
      <c r="C32" s="500" t="str">
        <f>IF(D33="","",COUNTA($K$8:K32))</f>
        <v/>
      </c>
      <c r="D32" s="178"/>
      <c r="E32" s="177"/>
      <c r="F32" s="502"/>
      <c r="G32" s="504" t="s">
        <v>86</v>
      </c>
      <c r="H32" s="506"/>
      <c r="I32" s="504" t="s">
        <v>81</v>
      </c>
      <c r="J32" s="506"/>
      <c r="K32" s="508"/>
      <c r="L32" s="496"/>
      <c r="M32" s="497"/>
      <c r="N32" s="492"/>
      <c r="O32" s="45"/>
      <c r="P32" s="46"/>
      <c r="Q32" s="62"/>
      <c r="R32" s="48"/>
      <c r="S32" s="49"/>
      <c r="T32" s="62"/>
      <c r="U32" s="50"/>
      <c r="V32" s="163" t="str">
        <f t="shared" si="0"/>
        <v/>
      </c>
      <c r="W32" s="15"/>
      <c r="X32" s="417" t="str">
        <f>C32</f>
        <v/>
      </c>
      <c r="Y32" s="418">
        <f>D33</f>
        <v>0</v>
      </c>
      <c r="Z32" s="418">
        <f>D32</f>
        <v>0</v>
      </c>
      <c r="AA32" s="419">
        <f t="shared" si="1"/>
        <v>0</v>
      </c>
      <c r="AB32" s="418" t="str">
        <f t="shared" si="4"/>
        <v/>
      </c>
      <c r="AC32" s="418" t="str">
        <f t="shared" si="5"/>
        <v/>
      </c>
      <c r="AD32" s="410" t="str">
        <f t="shared" si="6"/>
        <v/>
      </c>
      <c r="AE32" s="392" t="str">
        <f t="shared" si="7"/>
        <v/>
      </c>
      <c r="AF32" s="399">
        <f t="shared" si="2"/>
        <v>0</v>
      </c>
      <c r="AG32" s="392">
        <f t="shared" si="3"/>
        <v>0</v>
      </c>
      <c r="AH32" s="392">
        <f>COUNTA(L32:M33)</f>
        <v>0</v>
      </c>
      <c r="AI32" s="398"/>
      <c r="AJ32" s="398"/>
      <c r="AK32" s="398"/>
      <c r="AL32" s="398"/>
      <c r="AM32" s="398"/>
      <c r="AN32" s="392"/>
      <c r="AO32" s="392"/>
      <c r="AP32" s="403"/>
      <c r="AQ32" s="2"/>
      <c r="AR32" s="2"/>
      <c r="AS32" s="2"/>
      <c r="AT32" s="2"/>
      <c r="AU32" s="2"/>
      <c r="AV32" s="2"/>
      <c r="AW32" s="2"/>
      <c r="AX32" s="2"/>
      <c r="AY32" s="2"/>
      <c r="AZ32" s="2"/>
      <c r="BA32" s="2"/>
      <c r="BB32" s="2"/>
    </row>
    <row r="33" spans="1:54" ht="12" customHeight="1" x14ac:dyDescent="0.2">
      <c r="A33" s="26"/>
      <c r="B33" s="621"/>
      <c r="C33" s="501"/>
      <c r="D33" s="179"/>
      <c r="E33" s="185"/>
      <c r="F33" s="503"/>
      <c r="G33" s="505"/>
      <c r="H33" s="507"/>
      <c r="I33" s="505"/>
      <c r="J33" s="507"/>
      <c r="K33" s="509"/>
      <c r="L33" s="494"/>
      <c r="M33" s="495"/>
      <c r="N33" s="493"/>
      <c r="O33" s="52"/>
      <c r="P33" s="53"/>
      <c r="Q33" s="54"/>
      <c r="R33" s="55"/>
      <c r="S33" s="56"/>
      <c r="T33" s="54"/>
      <c r="U33" s="51"/>
      <c r="V33" s="164" t="str">
        <f t="shared" si="0"/>
        <v/>
      </c>
      <c r="W33" s="15"/>
      <c r="X33" s="417" t="str">
        <f>C32</f>
        <v/>
      </c>
      <c r="Y33" s="418">
        <f>D33</f>
        <v>0</v>
      </c>
      <c r="Z33" s="418">
        <f>D32</f>
        <v>0</v>
      </c>
      <c r="AA33" s="419">
        <f>K32</f>
        <v>0</v>
      </c>
      <c r="AB33" s="418" t="str">
        <f t="shared" si="4"/>
        <v/>
      </c>
      <c r="AC33" s="418" t="str">
        <f t="shared" si="5"/>
        <v/>
      </c>
      <c r="AD33" s="410" t="str">
        <f t="shared" si="6"/>
        <v/>
      </c>
      <c r="AE33" s="392" t="str">
        <f t="shared" si="7"/>
        <v/>
      </c>
      <c r="AF33" s="399">
        <f t="shared" si="2"/>
        <v>0</v>
      </c>
      <c r="AG33" s="392">
        <f t="shared" si="3"/>
        <v>0</v>
      </c>
      <c r="AH33" s="392"/>
      <c r="AI33" s="398"/>
      <c r="AJ33" s="398"/>
      <c r="AK33" s="398"/>
      <c r="AL33" s="398"/>
      <c r="AM33" s="398"/>
      <c r="AN33" s="392"/>
      <c r="AO33" s="392"/>
      <c r="AP33" s="403"/>
      <c r="AQ33" s="2"/>
      <c r="AR33" s="2"/>
      <c r="AS33" s="2"/>
      <c r="AT33" s="2"/>
      <c r="AU33" s="2"/>
      <c r="AV33" s="2"/>
      <c r="AW33" s="2"/>
      <c r="AX33" s="2"/>
      <c r="AY33" s="2"/>
      <c r="AZ33" s="2"/>
      <c r="BA33" s="2"/>
      <c r="BB33" s="2"/>
    </row>
    <row r="34" spans="1:54" ht="12" customHeight="1" x14ac:dyDescent="0.15">
      <c r="A34" s="26"/>
      <c r="B34" s="620">
        <v>14</v>
      </c>
      <c r="C34" s="500" t="str">
        <f>IF(D35="","",COUNTA($K$8:K34))</f>
        <v/>
      </c>
      <c r="D34" s="180"/>
      <c r="E34" s="183"/>
      <c r="F34" s="502"/>
      <c r="G34" s="504" t="s">
        <v>86</v>
      </c>
      <c r="H34" s="506"/>
      <c r="I34" s="504" t="s">
        <v>81</v>
      </c>
      <c r="J34" s="506"/>
      <c r="K34" s="508"/>
      <c r="L34" s="496"/>
      <c r="M34" s="497"/>
      <c r="N34" s="492"/>
      <c r="O34" s="45"/>
      <c r="P34" s="46"/>
      <c r="Q34" s="62"/>
      <c r="R34" s="48"/>
      <c r="S34" s="49"/>
      <c r="T34" s="62"/>
      <c r="U34" s="50"/>
      <c r="V34" s="163" t="str">
        <f t="shared" si="0"/>
        <v/>
      </c>
      <c r="W34" s="15"/>
      <c r="X34" s="417" t="str">
        <f>C34</f>
        <v/>
      </c>
      <c r="Y34" s="418">
        <f>D35</f>
        <v>0</v>
      </c>
      <c r="Z34" s="418">
        <f>D34</f>
        <v>0</v>
      </c>
      <c r="AA34" s="419">
        <f t="shared" si="1"/>
        <v>0</v>
      </c>
      <c r="AB34" s="418" t="str">
        <f t="shared" si="4"/>
        <v/>
      </c>
      <c r="AC34" s="418" t="str">
        <f t="shared" si="5"/>
        <v/>
      </c>
      <c r="AD34" s="410" t="str">
        <f t="shared" si="6"/>
        <v/>
      </c>
      <c r="AE34" s="392" t="str">
        <f t="shared" si="7"/>
        <v/>
      </c>
      <c r="AF34" s="399">
        <f t="shared" si="2"/>
        <v>0</v>
      </c>
      <c r="AG34" s="392">
        <f t="shared" si="3"/>
        <v>0</v>
      </c>
      <c r="AH34" s="392">
        <f>COUNTA(L34:M35)</f>
        <v>0</v>
      </c>
      <c r="AI34" s="460"/>
      <c r="AJ34" s="398"/>
      <c r="AK34" s="398"/>
      <c r="AL34" s="398"/>
      <c r="AM34" s="398"/>
      <c r="AN34" s="392"/>
      <c r="AO34" s="392"/>
      <c r="AP34" s="403"/>
      <c r="AQ34" s="2"/>
      <c r="AR34" s="2"/>
      <c r="AS34" s="2"/>
      <c r="AT34" s="2"/>
      <c r="AU34" s="2"/>
      <c r="AV34" s="2"/>
      <c r="AW34" s="2"/>
      <c r="AX34" s="2"/>
      <c r="AY34" s="2"/>
      <c r="AZ34" s="2"/>
      <c r="BA34" s="2"/>
      <c r="BB34" s="2"/>
    </row>
    <row r="35" spans="1:54" ht="12" customHeight="1" x14ac:dyDescent="0.2">
      <c r="A35" s="26"/>
      <c r="B35" s="621"/>
      <c r="C35" s="501"/>
      <c r="D35" s="181"/>
      <c r="E35" s="184"/>
      <c r="F35" s="503"/>
      <c r="G35" s="505"/>
      <c r="H35" s="507"/>
      <c r="I35" s="505"/>
      <c r="J35" s="507"/>
      <c r="K35" s="509"/>
      <c r="L35" s="494"/>
      <c r="M35" s="495"/>
      <c r="N35" s="493"/>
      <c r="O35" s="52"/>
      <c r="P35" s="53"/>
      <c r="Q35" s="54"/>
      <c r="R35" s="55"/>
      <c r="S35" s="56"/>
      <c r="T35" s="54"/>
      <c r="U35" s="51"/>
      <c r="V35" s="164" t="str">
        <f t="shared" si="0"/>
        <v/>
      </c>
      <c r="W35" s="15"/>
      <c r="X35" s="417" t="str">
        <f>C34</f>
        <v/>
      </c>
      <c r="Y35" s="418">
        <f>D35</f>
        <v>0</v>
      </c>
      <c r="Z35" s="418">
        <f>D34</f>
        <v>0</v>
      </c>
      <c r="AA35" s="419">
        <f>K34</f>
        <v>0</v>
      </c>
      <c r="AB35" s="418" t="str">
        <f t="shared" si="4"/>
        <v/>
      </c>
      <c r="AC35" s="418" t="str">
        <f t="shared" si="5"/>
        <v/>
      </c>
      <c r="AD35" s="410" t="str">
        <f t="shared" si="6"/>
        <v/>
      </c>
      <c r="AE35" s="392" t="str">
        <f t="shared" si="7"/>
        <v/>
      </c>
      <c r="AF35" s="399">
        <f t="shared" si="2"/>
        <v>0</v>
      </c>
      <c r="AG35" s="392">
        <f t="shared" si="3"/>
        <v>0</v>
      </c>
      <c r="AH35" s="392"/>
      <c r="AI35" s="460"/>
      <c r="AJ35" s="398"/>
      <c r="AK35" s="398"/>
      <c r="AL35" s="398"/>
      <c r="AM35" s="398"/>
      <c r="AN35" s="392"/>
      <c r="AO35" s="392"/>
      <c r="AP35" s="403"/>
      <c r="AQ35" s="2"/>
      <c r="AR35" s="2"/>
      <c r="AS35" s="2"/>
      <c r="AT35" s="2"/>
      <c r="AU35" s="2"/>
      <c r="AV35" s="2"/>
      <c r="AW35" s="2"/>
      <c r="AX35" s="2"/>
      <c r="AY35" s="2"/>
      <c r="AZ35" s="2"/>
      <c r="BA35" s="2"/>
      <c r="BB35" s="2"/>
    </row>
    <row r="36" spans="1:54" ht="12" customHeight="1" x14ac:dyDescent="0.15">
      <c r="A36" s="26"/>
      <c r="B36" s="620">
        <v>15</v>
      </c>
      <c r="C36" s="500" t="str">
        <f>IF(D37="","",COUNTA($K$8:K36))</f>
        <v/>
      </c>
      <c r="D36" s="178"/>
      <c r="E36" s="177"/>
      <c r="F36" s="502"/>
      <c r="G36" s="504" t="s">
        <v>86</v>
      </c>
      <c r="H36" s="506"/>
      <c r="I36" s="504" t="s">
        <v>81</v>
      </c>
      <c r="J36" s="506"/>
      <c r="K36" s="508"/>
      <c r="L36" s="496"/>
      <c r="M36" s="497"/>
      <c r="N36" s="492"/>
      <c r="O36" s="45"/>
      <c r="P36" s="46"/>
      <c r="Q36" s="62"/>
      <c r="R36" s="48"/>
      <c r="S36" s="49"/>
      <c r="T36" s="62"/>
      <c r="U36" s="50"/>
      <c r="V36" s="163" t="str">
        <f t="shared" si="0"/>
        <v/>
      </c>
      <c r="W36" s="11"/>
      <c r="X36" s="417" t="str">
        <f>C36</f>
        <v/>
      </c>
      <c r="Y36" s="418">
        <f>D37</f>
        <v>0</v>
      </c>
      <c r="Z36" s="418">
        <f>D36</f>
        <v>0</v>
      </c>
      <c r="AA36" s="419">
        <f t="shared" si="1"/>
        <v>0</v>
      </c>
      <c r="AB36" s="418" t="str">
        <f t="shared" si="4"/>
        <v/>
      </c>
      <c r="AC36" s="418" t="str">
        <f t="shared" si="5"/>
        <v/>
      </c>
      <c r="AD36" s="410" t="str">
        <f t="shared" si="6"/>
        <v/>
      </c>
      <c r="AE36" s="392" t="str">
        <f t="shared" si="7"/>
        <v/>
      </c>
      <c r="AF36" s="399">
        <f t="shared" si="2"/>
        <v>0</v>
      </c>
      <c r="AG36" s="392">
        <f t="shared" si="3"/>
        <v>0</v>
      </c>
      <c r="AH36" s="392">
        <f>COUNTA(L36:M37)</f>
        <v>0</v>
      </c>
      <c r="AI36" s="459"/>
      <c r="AJ36" s="411"/>
      <c r="AK36" s="398"/>
      <c r="AL36" s="398"/>
      <c r="AM36" s="398"/>
      <c r="AN36" s="392"/>
      <c r="AO36" s="392"/>
      <c r="AP36" s="403"/>
      <c r="AQ36" s="2"/>
      <c r="AR36" s="2"/>
      <c r="AS36" s="2"/>
      <c r="AT36" s="2"/>
      <c r="AU36" s="2"/>
      <c r="AV36" s="2"/>
      <c r="AW36" s="2"/>
      <c r="AX36" s="2"/>
      <c r="AY36" s="2"/>
      <c r="AZ36" s="2"/>
      <c r="BA36" s="2"/>
      <c r="BB36" s="2"/>
    </row>
    <row r="37" spans="1:54" ht="12" customHeight="1" x14ac:dyDescent="0.2">
      <c r="A37" s="26"/>
      <c r="B37" s="621"/>
      <c r="C37" s="501"/>
      <c r="D37" s="179"/>
      <c r="E37" s="185"/>
      <c r="F37" s="503"/>
      <c r="G37" s="505"/>
      <c r="H37" s="507"/>
      <c r="I37" s="505"/>
      <c r="J37" s="507"/>
      <c r="K37" s="509"/>
      <c r="L37" s="494"/>
      <c r="M37" s="495"/>
      <c r="N37" s="493"/>
      <c r="O37" s="52"/>
      <c r="P37" s="53"/>
      <c r="Q37" s="54"/>
      <c r="R37" s="55"/>
      <c r="S37" s="56"/>
      <c r="T37" s="54"/>
      <c r="U37" s="51"/>
      <c r="V37" s="164" t="str">
        <f t="shared" si="0"/>
        <v/>
      </c>
      <c r="W37" s="11"/>
      <c r="X37" s="417" t="str">
        <f>C36</f>
        <v/>
      </c>
      <c r="Y37" s="418">
        <f>D37</f>
        <v>0</v>
      </c>
      <c r="Z37" s="418">
        <f>D36</f>
        <v>0</v>
      </c>
      <c r="AA37" s="419">
        <f>K36</f>
        <v>0</v>
      </c>
      <c r="AB37" s="418" t="str">
        <f t="shared" si="4"/>
        <v/>
      </c>
      <c r="AC37" s="418" t="str">
        <f t="shared" si="5"/>
        <v/>
      </c>
      <c r="AD37" s="410" t="str">
        <f t="shared" si="6"/>
        <v/>
      </c>
      <c r="AE37" s="392" t="str">
        <f t="shared" si="7"/>
        <v/>
      </c>
      <c r="AF37" s="399">
        <f t="shared" si="2"/>
        <v>0</v>
      </c>
      <c r="AG37" s="392">
        <f t="shared" si="3"/>
        <v>0</v>
      </c>
      <c r="AH37" s="392"/>
      <c r="AI37" s="459"/>
      <c r="AJ37" s="398"/>
      <c r="AK37" s="398"/>
      <c r="AL37" s="398"/>
      <c r="AM37" s="398"/>
      <c r="AN37" s="392"/>
      <c r="AO37" s="392"/>
      <c r="AP37" s="403"/>
      <c r="AQ37" s="2"/>
      <c r="AR37" s="2"/>
      <c r="AS37" s="2"/>
      <c r="AT37" s="2"/>
      <c r="AU37" s="2"/>
      <c r="AV37" s="2"/>
      <c r="AW37" s="2"/>
      <c r="AX37" s="2"/>
      <c r="AY37" s="2"/>
      <c r="AZ37" s="2"/>
      <c r="BA37" s="2"/>
      <c r="BB37" s="2"/>
    </row>
    <row r="38" spans="1:54" ht="12" customHeight="1" x14ac:dyDescent="0.15">
      <c r="A38" s="26"/>
      <c r="B38" s="620">
        <v>16</v>
      </c>
      <c r="C38" s="500" t="str">
        <f>IF(D39="","",COUNTA($K$8:K38))</f>
        <v/>
      </c>
      <c r="D38" s="178"/>
      <c r="E38" s="177"/>
      <c r="F38" s="502"/>
      <c r="G38" s="504" t="s">
        <v>86</v>
      </c>
      <c r="H38" s="506"/>
      <c r="I38" s="504" t="s">
        <v>81</v>
      </c>
      <c r="J38" s="506"/>
      <c r="K38" s="508"/>
      <c r="L38" s="496"/>
      <c r="M38" s="497"/>
      <c r="N38" s="492"/>
      <c r="O38" s="45"/>
      <c r="P38" s="46"/>
      <c r="Q38" s="62"/>
      <c r="R38" s="48"/>
      <c r="S38" s="49"/>
      <c r="T38" s="62"/>
      <c r="U38" s="50"/>
      <c r="V38" s="163" t="str">
        <f t="shared" si="0"/>
        <v/>
      </c>
      <c r="W38" s="12"/>
      <c r="X38" s="417" t="str">
        <f>C38</f>
        <v/>
      </c>
      <c r="Y38" s="418">
        <f>D39</f>
        <v>0</v>
      </c>
      <c r="Z38" s="418">
        <f>D38</f>
        <v>0</v>
      </c>
      <c r="AA38" s="419">
        <f t="shared" ref="AA38" si="9">K38</f>
        <v>0</v>
      </c>
      <c r="AB38" s="418" t="str">
        <f t="shared" si="4"/>
        <v/>
      </c>
      <c r="AC38" s="418" t="str">
        <f t="shared" si="5"/>
        <v/>
      </c>
      <c r="AD38" s="410" t="str">
        <f t="shared" si="6"/>
        <v/>
      </c>
      <c r="AE38" s="392" t="str">
        <f t="shared" si="7"/>
        <v/>
      </c>
      <c r="AF38" s="399">
        <f t="shared" si="2"/>
        <v>0</v>
      </c>
      <c r="AG38" s="392">
        <f t="shared" si="3"/>
        <v>0</v>
      </c>
      <c r="AH38" s="392">
        <f>COUNTA(L38:M39)</f>
        <v>0</v>
      </c>
      <c r="AI38" s="460" t="s">
        <v>59</v>
      </c>
      <c r="AJ38" s="398"/>
      <c r="AK38" s="398"/>
      <c r="AL38" s="398"/>
      <c r="AM38" s="398"/>
      <c r="AN38" s="392"/>
      <c r="AO38" s="392"/>
      <c r="AP38" s="403"/>
      <c r="AQ38" s="2"/>
      <c r="AR38" s="2"/>
      <c r="AS38" s="2"/>
      <c r="AT38" s="2"/>
      <c r="AU38" s="2"/>
      <c r="AV38" s="2"/>
      <c r="AW38" s="2"/>
      <c r="AX38" s="2"/>
      <c r="AY38" s="2"/>
      <c r="AZ38" s="2"/>
      <c r="BA38" s="2"/>
      <c r="BB38" s="2"/>
    </row>
    <row r="39" spans="1:54" ht="12" customHeight="1" x14ac:dyDescent="0.2">
      <c r="A39" s="26"/>
      <c r="B39" s="621"/>
      <c r="C39" s="501"/>
      <c r="D39" s="179"/>
      <c r="E39" s="185"/>
      <c r="F39" s="503"/>
      <c r="G39" s="505"/>
      <c r="H39" s="507"/>
      <c r="I39" s="505"/>
      <c r="J39" s="507"/>
      <c r="K39" s="509"/>
      <c r="L39" s="494"/>
      <c r="M39" s="495"/>
      <c r="N39" s="493"/>
      <c r="O39" s="52"/>
      <c r="P39" s="53"/>
      <c r="Q39" s="54"/>
      <c r="R39" s="55"/>
      <c r="S39" s="56"/>
      <c r="T39" s="54"/>
      <c r="U39" s="51"/>
      <c r="V39" s="164" t="str">
        <f t="shared" si="0"/>
        <v/>
      </c>
      <c r="W39" s="11"/>
      <c r="X39" s="417" t="str">
        <f>C38</f>
        <v/>
      </c>
      <c r="Y39" s="418">
        <f>D39</f>
        <v>0</v>
      </c>
      <c r="Z39" s="418">
        <f>D38</f>
        <v>0</v>
      </c>
      <c r="AA39" s="419">
        <f>K38</f>
        <v>0</v>
      </c>
      <c r="AB39" s="418" t="str">
        <f t="shared" si="4"/>
        <v/>
      </c>
      <c r="AC39" s="418" t="str">
        <f t="shared" si="5"/>
        <v/>
      </c>
      <c r="AD39" s="410" t="str">
        <f t="shared" si="6"/>
        <v/>
      </c>
      <c r="AE39" s="392" t="str">
        <f t="shared" si="7"/>
        <v/>
      </c>
      <c r="AF39" s="399">
        <f t="shared" si="2"/>
        <v>0</v>
      </c>
      <c r="AG39" s="392">
        <f t="shared" si="3"/>
        <v>0</v>
      </c>
      <c r="AH39" s="392"/>
      <c r="AI39" s="460" t="s">
        <v>60</v>
      </c>
      <c r="AJ39" s="398"/>
      <c r="AK39" s="398"/>
      <c r="AL39" s="398"/>
      <c r="AM39" s="398"/>
      <c r="AN39" s="392"/>
      <c r="AO39" s="392"/>
      <c r="AP39" s="403"/>
      <c r="AQ39" s="2"/>
      <c r="AR39" s="2"/>
      <c r="AS39" s="2"/>
      <c r="AT39" s="2"/>
      <c r="AU39" s="2"/>
      <c r="AV39" s="2"/>
      <c r="AW39" s="2"/>
      <c r="AX39" s="2"/>
      <c r="AY39" s="2"/>
      <c r="AZ39" s="2"/>
      <c r="BA39" s="2"/>
      <c r="BB39" s="2"/>
    </row>
    <row r="40" spans="1:54" ht="12" customHeight="1" x14ac:dyDescent="0.15">
      <c r="A40" s="26"/>
      <c r="B40" s="620">
        <v>17</v>
      </c>
      <c r="C40" s="500" t="str">
        <f>IF(D41="","",COUNTA($K$8:K40))</f>
        <v/>
      </c>
      <c r="D40" s="180"/>
      <c r="E40" s="183"/>
      <c r="F40" s="502"/>
      <c r="G40" s="504" t="s">
        <v>86</v>
      </c>
      <c r="H40" s="506"/>
      <c r="I40" s="504" t="s">
        <v>81</v>
      </c>
      <c r="J40" s="506"/>
      <c r="K40" s="508"/>
      <c r="L40" s="496"/>
      <c r="M40" s="497"/>
      <c r="N40" s="492"/>
      <c r="O40" s="45"/>
      <c r="P40" s="46"/>
      <c r="Q40" s="62"/>
      <c r="R40" s="48"/>
      <c r="S40" s="49"/>
      <c r="T40" s="62"/>
      <c r="U40" s="50"/>
      <c r="V40" s="163" t="str">
        <f t="shared" si="0"/>
        <v/>
      </c>
      <c r="W40" s="15"/>
      <c r="X40" s="417" t="str">
        <f>C40</f>
        <v/>
      </c>
      <c r="Y40" s="418">
        <f>D41</f>
        <v>0</v>
      </c>
      <c r="Z40" s="418">
        <f>D40</f>
        <v>0</v>
      </c>
      <c r="AA40" s="419">
        <f t="shared" ref="AA40" si="10">K40</f>
        <v>0</v>
      </c>
      <c r="AB40" s="418" t="str">
        <f t="shared" si="4"/>
        <v/>
      </c>
      <c r="AC40" s="418" t="str">
        <f t="shared" si="5"/>
        <v/>
      </c>
      <c r="AD40" s="410" t="str">
        <f t="shared" si="6"/>
        <v/>
      </c>
      <c r="AE40" s="392" t="str">
        <f t="shared" si="7"/>
        <v/>
      </c>
      <c r="AF40" s="399">
        <f t="shared" si="2"/>
        <v>0</v>
      </c>
      <c r="AG40" s="392">
        <f t="shared" si="3"/>
        <v>0</v>
      </c>
      <c r="AH40" s="392">
        <f>COUNTA(L40:M41)</f>
        <v>0</v>
      </c>
      <c r="AI40" s="460" t="s">
        <v>61</v>
      </c>
      <c r="AJ40" s="398"/>
      <c r="AK40" s="398"/>
      <c r="AL40" s="398"/>
      <c r="AM40" s="398"/>
      <c r="AN40" s="392"/>
      <c r="AO40" s="392"/>
      <c r="AP40" s="403"/>
      <c r="AQ40" s="2"/>
      <c r="AR40" s="2"/>
      <c r="AS40" s="2"/>
      <c r="AT40" s="2"/>
      <c r="AU40" s="2"/>
      <c r="AV40" s="2"/>
      <c r="AW40" s="2"/>
      <c r="AX40" s="2"/>
      <c r="AY40" s="2"/>
      <c r="AZ40" s="2"/>
      <c r="BA40" s="2"/>
      <c r="BB40" s="2"/>
    </row>
    <row r="41" spans="1:54" ht="12" customHeight="1" x14ac:dyDescent="0.2">
      <c r="A41" s="26"/>
      <c r="B41" s="621"/>
      <c r="C41" s="501"/>
      <c r="D41" s="181"/>
      <c r="E41" s="184"/>
      <c r="F41" s="503"/>
      <c r="G41" s="505"/>
      <c r="H41" s="507"/>
      <c r="I41" s="505"/>
      <c r="J41" s="507"/>
      <c r="K41" s="509"/>
      <c r="L41" s="494"/>
      <c r="M41" s="495"/>
      <c r="N41" s="493"/>
      <c r="O41" s="52"/>
      <c r="P41" s="53"/>
      <c r="Q41" s="54"/>
      <c r="R41" s="55"/>
      <c r="S41" s="56"/>
      <c r="T41" s="54"/>
      <c r="U41" s="51"/>
      <c r="V41" s="164" t="str">
        <f t="shared" si="0"/>
        <v/>
      </c>
      <c r="W41" s="15"/>
      <c r="X41" s="417" t="str">
        <f>C40</f>
        <v/>
      </c>
      <c r="Y41" s="418">
        <f>D41</f>
        <v>0</v>
      </c>
      <c r="Z41" s="418">
        <f>D40</f>
        <v>0</v>
      </c>
      <c r="AA41" s="419">
        <f>K40</f>
        <v>0</v>
      </c>
      <c r="AB41" s="418" t="str">
        <f t="shared" si="4"/>
        <v/>
      </c>
      <c r="AC41" s="418" t="str">
        <f t="shared" si="5"/>
        <v/>
      </c>
      <c r="AD41" s="410" t="str">
        <f t="shared" si="6"/>
        <v/>
      </c>
      <c r="AE41" s="392" t="str">
        <f t="shared" si="7"/>
        <v/>
      </c>
      <c r="AF41" s="399">
        <f t="shared" si="2"/>
        <v>0</v>
      </c>
      <c r="AG41" s="392">
        <f t="shared" si="3"/>
        <v>0</v>
      </c>
      <c r="AH41" s="392"/>
      <c r="AI41" s="460" t="s">
        <v>62</v>
      </c>
      <c r="AJ41" s="398"/>
      <c r="AK41" s="398"/>
      <c r="AL41" s="398"/>
      <c r="AM41" s="398"/>
      <c r="AN41" s="392"/>
      <c r="AO41" s="392"/>
      <c r="AP41" s="403"/>
      <c r="AQ41" s="2"/>
      <c r="AR41" s="2"/>
      <c r="AS41" s="2"/>
      <c r="AT41" s="2"/>
      <c r="AU41" s="2"/>
      <c r="AV41" s="2"/>
      <c r="AW41" s="2"/>
      <c r="AX41" s="2"/>
      <c r="AY41" s="2"/>
      <c r="AZ41" s="2"/>
      <c r="BA41" s="2"/>
      <c r="BB41" s="2"/>
    </row>
    <row r="42" spans="1:54" ht="12" customHeight="1" x14ac:dyDescent="0.15">
      <c r="A42" s="26"/>
      <c r="B42" s="620">
        <v>18</v>
      </c>
      <c r="C42" s="500" t="str">
        <f>IF(D43="","",COUNTA($K$8:K42))</f>
        <v/>
      </c>
      <c r="D42" s="178"/>
      <c r="E42" s="177"/>
      <c r="F42" s="502"/>
      <c r="G42" s="504" t="s">
        <v>86</v>
      </c>
      <c r="H42" s="506"/>
      <c r="I42" s="504" t="s">
        <v>81</v>
      </c>
      <c r="J42" s="506"/>
      <c r="K42" s="508"/>
      <c r="L42" s="496"/>
      <c r="M42" s="497"/>
      <c r="N42" s="492"/>
      <c r="O42" s="45"/>
      <c r="P42" s="46"/>
      <c r="Q42" s="62"/>
      <c r="R42" s="48"/>
      <c r="S42" s="49"/>
      <c r="T42" s="62"/>
      <c r="U42" s="50"/>
      <c r="V42" s="163" t="str">
        <f t="shared" si="0"/>
        <v/>
      </c>
      <c r="W42" s="15"/>
      <c r="X42" s="417" t="str">
        <f>C42</f>
        <v/>
      </c>
      <c r="Y42" s="418">
        <f>D43</f>
        <v>0</v>
      </c>
      <c r="Z42" s="418">
        <f>D42</f>
        <v>0</v>
      </c>
      <c r="AA42" s="419">
        <f t="shared" ref="AA42" si="11">K42</f>
        <v>0</v>
      </c>
      <c r="AB42" s="418" t="str">
        <f t="shared" si="4"/>
        <v/>
      </c>
      <c r="AC42" s="418" t="str">
        <f t="shared" si="5"/>
        <v/>
      </c>
      <c r="AD42" s="410" t="str">
        <f t="shared" si="6"/>
        <v/>
      </c>
      <c r="AE42" s="392" t="str">
        <f t="shared" si="7"/>
        <v/>
      </c>
      <c r="AF42" s="399">
        <f t="shared" si="2"/>
        <v>0</v>
      </c>
      <c r="AG42" s="392">
        <f t="shared" si="3"/>
        <v>0</v>
      </c>
      <c r="AH42" s="392">
        <f>COUNTA(L42:M43)</f>
        <v>0</v>
      </c>
      <c r="AI42" s="460" t="s">
        <v>63</v>
      </c>
      <c r="AJ42" s="398"/>
      <c r="AK42" s="398"/>
      <c r="AL42" s="398"/>
      <c r="AM42" s="398"/>
      <c r="AN42" s="392"/>
      <c r="AO42" s="392"/>
      <c r="AP42" s="403"/>
      <c r="AQ42" s="2"/>
      <c r="AR42" s="2"/>
      <c r="AS42" s="2"/>
      <c r="AT42" s="2"/>
      <c r="AU42" s="2"/>
      <c r="AV42" s="2"/>
      <c r="AW42" s="2"/>
      <c r="AX42" s="2"/>
      <c r="AY42" s="2"/>
      <c r="AZ42" s="2"/>
      <c r="BA42" s="2"/>
      <c r="BB42" s="2"/>
    </row>
    <row r="43" spans="1:54" ht="12" customHeight="1" x14ac:dyDescent="0.2">
      <c r="A43" s="26"/>
      <c r="B43" s="621"/>
      <c r="C43" s="501"/>
      <c r="D43" s="179"/>
      <c r="E43" s="185"/>
      <c r="F43" s="503"/>
      <c r="G43" s="505"/>
      <c r="H43" s="507"/>
      <c r="I43" s="505"/>
      <c r="J43" s="507"/>
      <c r="K43" s="509"/>
      <c r="L43" s="494"/>
      <c r="M43" s="495"/>
      <c r="N43" s="493"/>
      <c r="O43" s="52"/>
      <c r="P43" s="53"/>
      <c r="Q43" s="54"/>
      <c r="R43" s="55"/>
      <c r="S43" s="56"/>
      <c r="T43" s="54"/>
      <c r="U43" s="51"/>
      <c r="V43" s="164" t="str">
        <f t="shared" si="0"/>
        <v/>
      </c>
      <c r="W43" s="15"/>
      <c r="X43" s="417" t="str">
        <f>C42</f>
        <v/>
      </c>
      <c r="Y43" s="418">
        <f>D43</f>
        <v>0</v>
      </c>
      <c r="Z43" s="418">
        <f>D42</f>
        <v>0</v>
      </c>
      <c r="AA43" s="419">
        <f>K42</f>
        <v>0</v>
      </c>
      <c r="AB43" s="418" t="str">
        <f t="shared" si="4"/>
        <v/>
      </c>
      <c r="AC43" s="418" t="str">
        <f t="shared" si="5"/>
        <v/>
      </c>
      <c r="AD43" s="410" t="str">
        <f t="shared" si="6"/>
        <v/>
      </c>
      <c r="AE43" s="392" t="str">
        <f t="shared" si="7"/>
        <v/>
      </c>
      <c r="AF43" s="399">
        <f t="shared" si="2"/>
        <v>0</v>
      </c>
      <c r="AG43" s="392">
        <f t="shared" si="3"/>
        <v>0</v>
      </c>
      <c r="AH43" s="392"/>
      <c r="AI43" s="460" t="s">
        <v>64</v>
      </c>
      <c r="AJ43" s="398"/>
      <c r="AK43" s="398"/>
      <c r="AL43" s="398"/>
      <c r="AM43" s="398"/>
      <c r="AN43" s="392"/>
      <c r="AO43" s="392"/>
      <c r="AP43" s="403"/>
      <c r="AQ43" s="2"/>
      <c r="AR43" s="2"/>
      <c r="AS43" s="2"/>
      <c r="AT43" s="2"/>
      <c r="AU43" s="2"/>
      <c r="AV43" s="2"/>
      <c r="AW43" s="2"/>
      <c r="AX43" s="2"/>
      <c r="AY43" s="2"/>
      <c r="AZ43" s="2"/>
      <c r="BA43" s="2"/>
      <c r="BB43" s="2"/>
    </row>
    <row r="44" spans="1:54" ht="12" customHeight="1" x14ac:dyDescent="0.15">
      <c r="A44" s="26"/>
      <c r="B44" s="620">
        <v>19</v>
      </c>
      <c r="C44" s="500" t="str">
        <f>IF(D45="","",COUNTA($K$8:K44))</f>
        <v/>
      </c>
      <c r="D44" s="180"/>
      <c r="E44" s="183"/>
      <c r="F44" s="502"/>
      <c r="G44" s="504" t="s">
        <v>86</v>
      </c>
      <c r="H44" s="506"/>
      <c r="I44" s="504" t="s">
        <v>81</v>
      </c>
      <c r="J44" s="506"/>
      <c r="K44" s="508"/>
      <c r="L44" s="496"/>
      <c r="M44" s="497"/>
      <c r="N44" s="492"/>
      <c r="O44" s="45"/>
      <c r="P44" s="46"/>
      <c r="Q44" s="62"/>
      <c r="R44" s="48"/>
      <c r="S44" s="49"/>
      <c r="T44" s="62"/>
      <c r="U44" s="50"/>
      <c r="V44" s="163" t="str">
        <f t="shared" si="0"/>
        <v/>
      </c>
      <c r="W44" s="15"/>
      <c r="X44" s="417" t="str">
        <f>C44</f>
        <v/>
      </c>
      <c r="Y44" s="418">
        <f>D45</f>
        <v>0</v>
      </c>
      <c r="Z44" s="418">
        <f>D44</f>
        <v>0</v>
      </c>
      <c r="AA44" s="419">
        <f t="shared" ref="AA44" si="12">K44</f>
        <v>0</v>
      </c>
      <c r="AB44" s="418" t="str">
        <f t="shared" si="4"/>
        <v/>
      </c>
      <c r="AC44" s="418" t="str">
        <f t="shared" si="5"/>
        <v/>
      </c>
      <c r="AD44" s="410" t="str">
        <f t="shared" si="6"/>
        <v/>
      </c>
      <c r="AE44" s="392" t="str">
        <f t="shared" si="7"/>
        <v/>
      </c>
      <c r="AF44" s="399">
        <f t="shared" si="2"/>
        <v>0</v>
      </c>
      <c r="AG44" s="392">
        <f t="shared" si="3"/>
        <v>0</v>
      </c>
      <c r="AH44" s="392">
        <f>COUNTA(L44:M45)</f>
        <v>0</v>
      </c>
      <c r="AI44" s="460" t="s">
        <v>65</v>
      </c>
      <c r="AJ44" s="398"/>
      <c r="AK44" s="398"/>
      <c r="AL44" s="398"/>
      <c r="AM44" s="398"/>
      <c r="AN44" s="392"/>
      <c r="AO44" s="392"/>
      <c r="AP44" s="403"/>
      <c r="AQ44" s="2"/>
      <c r="AR44" s="2"/>
      <c r="AS44" s="2"/>
      <c r="AT44" s="2"/>
      <c r="AU44" s="2"/>
      <c r="AV44" s="2"/>
      <c r="AW44" s="2"/>
      <c r="AX44" s="2"/>
      <c r="AY44" s="2"/>
      <c r="AZ44" s="2"/>
      <c r="BA44" s="2"/>
      <c r="BB44" s="2"/>
    </row>
    <row r="45" spans="1:54" ht="12" customHeight="1" x14ac:dyDescent="0.2">
      <c r="A45" s="26"/>
      <c r="B45" s="621"/>
      <c r="C45" s="501"/>
      <c r="D45" s="181"/>
      <c r="E45" s="184"/>
      <c r="F45" s="503"/>
      <c r="G45" s="505"/>
      <c r="H45" s="507"/>
      <c r="I45" s="505"/>
      <c r="J45" s="507"/>
      <c r="K45" s="509"/>
      <c r="L45" s="494"/>
      <c r="M45" s="495"/>
      <c r="N45" s="493"/>
      <c r="O45" s="52"/>
      <c r="P45" s="53"/>
      <c r="Q45" s="54"/>
      <c r="R45" s="55"/>
      <c r="S45" s="56"/>
      <c r="T45" s="54"/>
      <c r="U45" s="51"/>
      <c r="V45" s="164" t="str">
        <f t="shared" si="0"/>
        <v/>
      </c>
      <c r="W45" s="15"/>
      <c r="X45" s="417" t="str">
        <f>C44</f>
        <v/>
      </c>
      <c r="Y45" s="418">
        <f>D45</f>
        <v>0</v>
      </c>
      <c r="Z45" s="418">
        <f>D44</f>
        <v>0</v>
      </c>
      <c r="AA45" s="419">
        <f>K44</f>
        <v>0</v>
      </c>
      <c r="AB45" s="418" t="str">
        <f t="shared" si="4"/>
        <v/>
      </c>
      <c r="AC45" s="418" t="str">
        <f t="shared" si="5"/>
        <v/>
      </c>
      <c r="AD45" s="410" t="str">
        <f t="shared" si="6"/>
        <v/>
      </c>
      <c r="AE45" s="392" t="str">
        <f t="shared" si="7"/>
        <v/>
      </c>
      <c r="AF45" s="399">
        <f t="shared" si="2"/>
        <v>0</v>
      </c>
      <c r="AG45" s="392">
        <f t="shared" si="3"/>
        <v>0</v>
      </c>
      <c r="AH45" s="392"/>
      <c r="AI45" s="460"/>
      <c r="AJ45" s="398"/>
      <c r="AK45" s="398"/>
      <c r="AL45" s="398"/>
      <c r="AM45" s="398"/>
      <c r="AN45" s="392"/>
      <c r="AO45" s="392"/>
      <c r="AP45" s="403"/>
      <c r="AQ45" s="2"/>
      <c r="AR45" s="2"/>
      <c r="AS45" s="2"/>
      <c r="AT45" s="2"/>
      <c r="AU45" s="2"/>
      <c r="AV45" s="2"/>
      <c r="AW45" s="2"/>
      <c r="AX45" s="2"/>
      <c r="AY45" s="2"/>
      <c r="AZ45" s="2"/>
      <c r="BA45" s="2"/>
      <c r="BB45" s="2"/>
    </row>
    <row r="46" spans="1:54" ht="12" customHeight="1" x14ac:dyDescent="0.15">
      <c r="A46" s="26"/>
      <c r="B46" s="620">
        <v>20</v>
      </c>
      <c r="C46" s="500" t="str">
        <f>IF(D47="","",COUNTA($K$8:K46))</f>
        <v/>
      </c>
      <c r="D46" s="178"/>
      <c r="E46" s="177"/>
      <c r="F46" s="502"/>
      <c r="G46" s="504" t="s">
        <v>86</v>
      </c>
      <c r="H46" s="506"/>
      <c r="I46" s="504" t="s">
        <v>81</v>
      </c>
      <c r="J46" s="506"/>
      <c r="K46" s="508"/>
      <c r="L46" s="496"/>
      <c r="M46" s="497"/>
      <c r="N46" s="492"/>
      <c r="O46" s="45"/>
      <c r="P46" s="46"/>
      <c r="Q46" s="62"/>
      <c r="R46" s="48"/>
      <c r="S46" s="49"/>
      <c r="T46" s="62"/>
      <c r="U46" s="50"/>
      <c r="V46" s="163" t="str">
        <f t="shared" si="0"/>
        <v/>
      </c>
      <c r="W46" s="11"/>
      <c r="X46" s="417" t="str">
        <f>C46</f>
        <v/>
      </c>
      <c r="Y46" s="418">
        <f>D47</f>
        <v>0</v>
      </c>
      <c r="Z46" s="418">
        <f>D46</f>
        <v>0</v>
      </c>
      <c r="AA46" s="419">
        <f t="shared" ref="AA46" si="13">K46</f>
        <v>0</v>
      </c>
      <c r="AB46" s="418" t="str">
        <f t="shared" si="4"/>
        <v/>
      </c>
      <c r="AC46" s="418" t="str">
        <f t="shared" si="5"/>
        <v/>
      </c>
      <c r="AD46" s="410" t="str">
        <f t="shared" si="6"/>
        <v/>
      </c>
      <c r="AE46" s="392" t="str">
        <f t="shared" si="7"/>
        <v/>
      </c>
      <c r="AF46" s="399">
        <f t="shared" si="2"/>
        <v>0</v>
      </c>
      <c r="AG46" s="392">
        <f t="shared" si="3"/>
        <v>0</v>
      </c>
      <c r="AH46" s="392">
        <f>COUNTA(L46:M47)</f>
        <v>0</v>
      </c>
      <c r="AI46" s="459"/>
      <c r="AJ46" s="411"/>
      <c r="AK46" s="398"/>
      <c r="AL46" s="398"/>
      <c r="AM46" s="398"/>
      <c r="AN46" s="392"/>
      <c r="AO46" s="392"/>
      <c r="AP46" s="403"/>
      <c r="AQ46" s="2"/>
      <c r="AR46" s="2"/>
      <c r="AS46" s="2"/>
      <c r="AT46" s="2"/>
      <c r="AU46" s="2"/>
      <c r="AV46" s="2"/>
      <c r="AW46" s="2"/>
      <c r="AX46" s="2"/>
      <c r="AY46" s="2"/>
      <c r="AZ46" s="2"/>
      <c r="BA46" s="2"/>
      <c r="BB46" s="2"/>
    </row>
    <row r="47" spans="1:54" ht="12" customHeight="1" x14ac:dyDescent="0.2">
      <c r="A47" s="26"/>
      <c r="B47" s="621"/>
      <c r="C47" s="501"/>
      <c r="D47" s="179"/>
      <c r="E47" s="185"/>
      <c r="F47" s="503"/>
      <c r="G47" s="505"/>
      <c r="H47" s="507"/>
      <c r="I47" s="505"/>
      <c r="J47" s="507"/>
      <c r="K47" s="509"/>
      <c r="L47" s="494"/>
      <c r="M47" s="495"/>
      <c r="N47" s="493"/>
      <c r="O47" s="52"/>
      <c r="P47" s="53"/>
      <c r="Q47" s="54"/>
      <c r="R47" s="55"/>
      <c r="S47" s="56"/>
      <c r="T47" s="54"/>
      <c r="U47" s="51"/>
      <c r="V47" s="164" t="str">
        <f t="shared" si="0"/>
        <v/>
      </c>
      <c r="W47" s="11"/>
      <c r="X47" s="417" t="str">
        <f>C46</f>
        <v/>
      </c>
      <c r="Y47" s="418">
        <f>D47</f>
        <v>0</v>
      </c>
      <c r="Z47" s="418">
        <f>D46</f>
        <v>0</v>
      </c>
      <c r="AA47" s="419">
        <f>K46</f>
        <v>0</v>
      </c>
      <c r="AB47" s="418" t="str">
        <f t="shared" si="4"/>
        <v/>
      </c>
      <c r="AC47" s="418" t="str">
        <f t="shared" si="5"/>
        <v/>
      </c>
      <c r="AD47" s="410" t="str">
        <f t="shared" si="6"/>
        <v/>
      </c>
      <c r="AE47" s="392" t="str">
        <f t="shared" si="7"/>
        <v/>
      </c>
      <c r="AF47" s="399">
        <f t="shared" si="2"/>
        <v>0</v>
      </c>
      <c r="AG47" s="392">
        <f t="shared" si="3"/>
        <v>0</v>
      </c>
      <c r="AH47" s="392"/>
      <c r="AI47" s="459"/>
      <c r="AJ47" s="398"/>
      <c r="AK47" s="398"/>
      <c r="AL47" s="398"/>
      <c r="AM47" s="398"/>
      <c r="AN47" s="392"/>
      <c r="AO47" s="392"/>
      <c r="AP47" s="403"/>
      <c r="AQ47" s="2"/>
      <c r="AR47" s="2"/>
      <c r="AS47" s="2"/>
      <c r="AT47" s="2"/>
      <c r="AU47" s="2"/>
      <c r="AV47" s="2"/>
      <c r="AW47" s="2"/>
      <c r="AX47" s="2"/>
      <c r="AY47" s="2"/>
      <c r="AZ47" s="2"/>
      <c r="BA47" s="2"/>
      <c r="BB47" s="2"/>
    </row>
    <row r="48" spans="1:54" ht="15" customHeight="1" x14ac:dyDescent="0.2">
      <c r="A48" s="26"/>
      <c r="O48" s="65"/>
      <c r="V48" s="66" t="s">
        <v>117</v>
      </c>
      <c r="W48" s="11"/>
      <c r="X48" s="392"/>
      <c r="Y48" s="398"/>
      <c r="Z48" s="398"/>
      <c r="AA48" s="393"/>
      <c r="AB48" s="393"/>
      <c r="AC48" s="393"/>
      <c r="AD48" s="393"/>
      <c r="AE48" s="393"/>
      <c r="AF48" s="392"/>
      <c r="AG48" s="392"/>
      <c r="AH48" s="392"/>
      <c r="AI48" s="459"/>
      <c r="AJ48" s="398"/>
      <c r="AK48" s="398"/>
      <c r="AL48" s="398"/>
      <c r="AM48" s="398"/>
      <c r="AN48" s="392"/>
      <c r="AO48" s="392"/>
      <c r="AP48" s="403"/>
      <c r="AQ48" s="2"/>
      <c r="AR48" s="2"/>
      <c r="AS48" s="2"/>
      <c r="AT48" s="2"/>
      <c r="AU48" s="2"/>
      <c r="AV48" s="2"/>
      <c r="AW48" s="2"/>
      <c r="AX48" s="2"/>
      <c r="AY48" s="2"/>
      <c r="AZ48" s="2"/>
      <c r="BA48" s="2"/>
      <c r="BB48" s="2"/>
    </row>
    <row r="49" spans="1:55" ht="12" customHeight="1" x14ac:dyDescent="0.15">
      <c r="A49" s="26"/>
      <c r="B49" s="547" t="s">
        <v>66</v>
      </c>
      <c r="C49" s="548"/>
      <c r="D49" s="548"/>
      <c r="E49" s="548"/>
      <c r="F49" s="548"/>
      <c r="G49" s="548"/>
      <c r="H49" s="548"/>
      <c r="I49" s="548"/>
      <c r="J49" s="548"/>
      <c r="K49" s="548"/>
      <c r="L49" s="549"/>
      <c r="O49" s="67" t="s">
        <v>83</v>
      </c>
      <c r="W49" s="11"/>
      <c r="X49" s="392"/>
      <c r="Y49" s="398"/>
      <c r="Z49" s="398"/>
      <c r="AA49" s="398"/>
      <c r="AB49" s="398"/>
      <c r="AC49" s="398"/>
      <c r="AD49" s="398"/>
      <c r="AE49" s="392"/>
      <c r="AF49" s="392"/>
      <c r="AG49" s="392"/>
      <c r="AH49" s="392"/>
      <c r="AI49" s="459"/>
      <c r="AJ49" s="398"/>
      <c r="AK49" s="398"/>
      <c r="AL49" s="398"/>
      <c r="AM49" s="398"/>
      <c r="AN49" s="392"/>
      <c r="AO49" s="392"/>
      <c r="AP49" s="403"/>
      <c r="AQ49" s="2"/>
      <c r="AR49" s="2"/>
      <c r="AS49" s="2"/>
      <c r="AT49" s="2"/>
      <c r="AU49" s="2"/>
      <c r="AV49" s="2"/>
      <c r="AW49" s="2"/>
      <c r="AX49" s="2"/>
      <c r="AY49" s="2"/>
      <c r="AZ49" s="2"/>
      <c r="BA49" s="2"/>
      <c r="BB49" s="2"/>
    </row>
    <row r="50" spans="1:55" ht="24" customHeight="1" x14ac:dyDescent="0.15">
      <c r="A50" s="26"/>
      <c r="B50" s="550" t="s">
        <v>347</v>
      </c>
      <c r="C50" s="551"/>
      <c r="D50" s="551"/>
      <c r="E50" s="551"/>
      <c r="F50" s="551"/>
      <c r="G50" s="551"/>
      <c r="H50" s="551"/>
      <c r="I50" s="551"/>
      <c r="J50" s="551"/>
      <c r="K50" s="551"/>
      <c r="L50" s="552"/>
      <c r="O50" s="197" t="s">
        <v>16</v>
      </c>
      <c r="P50" s="618" t="s">
        <v>275</v>
      </c>
      <c r="Q50" s="619"/>
      <c r="R50" s="289" t="s">
        <v>19</v>
      </c>
      <c r="S50" s="618" t="s">
        <v>276</v>
      </c>
      <c r="T50" s="619"/>
      <c r="U50" s="291" t="s">
        <v>19</v>
      </c>
      <c r="V50" s="203" t="s">
        <v>17</v>
      </c>
      <c r="W50" s="11"/>
      <c r="X50" s="392"/>
      <c r="Y50" s="398"/>
      <c r="Z50" s="398"/>
      <c r="AA50" s="398"/>
      <c r="AB50" s="398"/>
      <c r="AC50" s="398"/>
      <c r="AD50" s="398"/>
      <c r="AE50" s="392"/>
      <c r="AF50" s="392"/>
      <c r="AG50" s="392"/>
      <c r="AH50" s="392"/>
      <c r="AI50" s="459"/>
      <c r="AJ50" s="398"/>
      <c r="AK50" s="398"/>
      <c r="AL50" s="398"/>
      <c r="AM50" s="398"/>
      <c r="AN50" s="392"/>
      <c r="AO50" s="392"/>
      <c r="AP50" s="403"/>
      <c r="AQ50" s="2"/>
      <c r="AR50" s="2"/>
      <c r="AS50" s="2"/>
      <c r="AT50" s="2"/>
      <c r="AU50" s="2"/>
      <c r="AV50" s="2"/>
      <c r="AW50" s="2"/>
      <c r="AX50" s="2"/>
      <c r="AY50" s="2"/>
      <c r="AZ50" s="2"/>
      <c r="BA50" s="2"/>
      <c r="BB50" s="2"/>
    </row>
    <row r="51" spans="1:55" ht="15" customHeight="1" x14ac:dyDescent="0.15">
      <c r="A51" s="26"/>
      <c r="B51" s="512" t="s">
        <v>348</v>
      </c>
      <c r="C51" s="513"/>
      <c r="D51" s="513"/>
      <c r="E51" s="513"/>
      <c r="F51" s="513"/>
      <c r="G51" s="513"/>
      <c r="H51" s="513"/>
      <c r="I51" s="513"/>
      <c r="J51" s="513"/>
      <c r="K51" s="513"/>
      <c r="L51" s="514"/>
      <c r="O51" s="68" t="s">
        <v>27</v>
      </c>
      <c r="P51" s="519"/>
      <c r="Q51" s="520"/>
      <c r="R51" s="69"/>
      <c r="S51" s="517"/>
      <c r="T51" s="518"/>
      <c r="U51" s="70"/>
      <c r="V51" s="174">
        <f>IF(O51="","",IF(P51="",S51,IF(S51="",P51,IF(P51&gt;S51,S51,P51))))</f>
        <v>0</v>
      </c>
      <c r="W51" s="11"/>
      <c r="X51" s="392"/>
      <c r="Y51" s="398"/>
      <c r="Z51" s="398"/>
      <c r="AA51" s="398"/>
      <c r="AB51" s="398"/>
      <c r="AC51" s="398"/>
      <c r="AD51" s="398"/>
      <c r="AE51" s="392"/>
      <c r="AF51" s="399"/>
      <c r="AG51" s="392"/>
      <c r="AH51" s="392"/>
      <c r="AI51" s="398"/>
      <c r="AJ51" s="398"/>
      <c r="AK51" s="398"/>
      <c r="AL51" s="398"/>
      <c r="AM51" s="398"/>
      <c r="AN51" s="392"/>
      <c r="AO51" s="392"/>
      <c r="AP51" s="403"/>
      <c r="AQ51" s="2"/>
      <c r="AR51" s="2"/>
      <c r="AS51" s="2"/>
      <c r="AT51" s="2"/>
      <c r="AU51" s="2"/>
      <c r="AV51" s="2"/>
      <c r="AW51" s="2"/>
      <c r="AX51" s="2"/>
      <c r="AY51" s="2"/>
      <c r="AZ51" s="2"/>
      <c r="BA51" s="2"/>
      <c r="BB51" s="2"/>
    </row>
    <row r="52" spans="1:55" ht="18.75" customHeight="1" x14ac:dyDescent="0.2">
      <c r="A52" s="26"/>
      <c r="B52" s="191"/>
      <c r="C52" s="192"/>
      <c r="D52" s="192"/>
      <c r="E52" s="190"/>
      <c r="F52" s="559" t="s">
        <v>67</v>
      </c>
      <c r="G52" s="559"/>
      <c r="H52" s="559"/>
      <c r="I52" s="510"/>
      <c r="J52" s="510"/>
      <c r="K52" s="510"/>
      <c r="L52" s="511"/>
      <c r="W52" s="11"/>
      <c r="X52" s="392"/>
      <c r="Y52" s="398"/>
      <c r="Z52" s="398"/>
      <c r="AA52" s="398"/>
      <c r="AB52" s="398"/>
      <c r="AC52" s="398"/>
      <c r="AD52" s="398"/>
      <c r="AE52" s="392"/>
      <c r="AF52" s="392"/>
      <c r="AG52" s="392"/>
      <c r="AH52" s="392"/>
      <c r="AI52" s="398"/>
      <c r="AJ52" s="398"/>
      <c r="AK52" s="398"/>
      <c r="AL52" s="398"/>
      <c r="AM52" s="398"/>
      <c r="AN52" s="392"/>
      <c r="AO52" s="392"/>
      <c r="AP52" s="403"/>
      <c r="AQ52" s="2"/>
      <c r="AR52" s="2"/>
      <c r="AS52" s="2"/>
      <c r="AT52" s="2"/>
      <c r="AU52" s="2"/>
      <c r="AV52" s="2"/>
      <c r="AW52" s="2"/>
      <c r="AX52" s="2"/>
      <c r="AY52" s="2"/>
      <c r="AZ52" s="2"/>
      <c r="BA52" s="2"/>
      <c r="BB52" s="2"/>
    </row>
    <row r="53" spans="1:55" ht="15" customHeight="1" x14ac:dyDescent="0.2">
      <c r="A53" s="26"/>
      <c r="N53" s="542" t="s">
        <v>68</v>
      </c>
      <c r="O53" s="543"/>
      <c r="P53" s="107" t="s">
        <v>69</v>
      </c>
      <c r="Q53" s="537" t="s">
        <v>70</v>
      </c>
      <c r="R53" s="537"/>
      <c r="S53" s="71" t="s">
        <v>71</v>
      </c>
      <c r="T53" s="522" t="s">
        <v>72</v>
      </c>
      <c r="U53" s="523"/>
      <c r="V53" s="72" t="s">
        <v>73</v>
      </c>
      <c r="W53" s="11"/>
      <c r="X53" s="392"/>
      <c r="Y53" s="398"/>
      <c r="Z53" s="398"/>
      <c r="AA53" s="398"/>
      <c r="AB53" s="398"/>
      <c r="AC53" s="398"/>
      <c r="AD53" s="398"/>
      <c r="AE53" s="392"/>
      <c r="AF53" s="392"/>
      <c r="AG53" s="392"/>
      <c r="AH53" s="392"/>
      <c r="AI53" s="398"/>
      <c r="AJ53" s="398"/>
      <c r="AK53" s="398"/>
      <c r="AL53" s="398"/>
      <c r="AM53" s="398"/>
      <c r="AN53" s="392"/>
      <c r="AO53" s="392"/>
      <c r="AP53" s="403"/>
      <c r="AQ53" s="2"/>
      <c r="AR53" s="2"/>
      <c r="AS53" s="2"/>
      <c r="AT53" s="2"/>
      <c r="AU53" s="2"/>
      <c r="AV53" s="2"/>
      <c r="AW53" s="2"/>
      <c r="AX53" s="2"/>
      <c r="AY53" s="2"/>
      <c r="AZ53" s="2"/>
      <c r="BA53" s="2"/>
      <c r="BB53" s="2"/>
    </row>
    <row r="54" spans="1:55" ht="15" customHeight="1" x14ac:dyDescent="0.15">
      <c r="A54" s="26"/>
      <c r="B54" s="547" t="s">
        <v>74</v>
      </c>
      <c r="C54" s="548"/>
      <c r="D54" s="548"/>
      <c r="E54" s="548"/>
      <c r="F54" s="548"/>
      <c r="G54" s="548"/>
      <c r="H54" s="548"/>
      <c r="I54" s="548"/>
      <c r="J54" s="548"/>
      <c r="K54" s="548"/>
      <c r="L54" s="549"/>
      <c r="N54" s="544" t="s">
        <v>75</v>
      </c>
      <c r="O54" s="545"/>
      <c r="P54" s="73">
        <v>2000</v>
      </c>
      <c r="Q54" s="538">
        <v>400</v>
      </c>
      <c r="R54" s="538"/>
      <c r="S54" s="74">
        <f>P54+Q54</f>
        <v>2400</v>
      </c>
      <c r="T54" s="524">
        <f>COUNTIF(AH8:AH37,1)</f>
        <v>0</v>
      </c>
      <c r="U54" s="525"/>
      <c r="V54" s="75">
        <f>S54*T54</f>
        <v>0</v>
      </c>
      <c r="W54" s="11"/>
      <c r="X54" s="392"/>
      <c r="Y54" s="398"/>
      <c r="Z54" s="398"/>
      <c r="AA54" s="398"/>
      <c r="AB54" s="398"/>
      <c r="AC54" s="398"/>
      <c r="AD54" s="398"/>
      <c r="AE54" s="392"/>
      <c r="AF54" s="392"/>
      <c r="AG54" s="392"/>
      <c r="AH54" s="392"/>
      <c r="AI54" s="398"/>
      <c r="AJ54" s="398"/>
      <c r="AK54" s="398"/>
      <c r="AL54" s="398"/>
      <c r="AM54" s="398"/>
      <c r="AN54" s="392"/>
      <c r="AO54" s="392"/>
      <c r="AP54" s="403"/>
      <c r="AQ54" s="2"/>
      <c r="AR54" s="2"/>
      <c r="AS54" s="2"/>
      <c r="AT54" s="2"/>
      <c r="AU54" s="2"/>
      <c r="AV54" s="2"/>
      <c r="AW54" s="2"/>
      <c r="AX54" s="2"/>
      <c r="AY54" s="2"/>
      <c r="AZ54" s="2"/>
      <c r="BA54" s="2"/>
      <c r="BB54" s="2"/>
    </row>
    <row r="55" spans="1:55" ht="15" customHeight="1" x14ac:dyDescent="0.2">
      <c r="A55" s="26"/>
      <c r="B55" s="550" t="s">
        <v>347</v>
      </c>
      <c r="C55" s="551"/>
      <c r="D55" s="551"/>
      <c r="E55" s="551"/>
      <c r="F55" s="551"/>
      <c r="G55" s="551"/>
      <c r="H55" s="551"/>
      <c r="I55" s="551"/>
      <c r="J55" s="551"/>
      <c r="K55" s="551"/>
      <c r="L55" s="552"/>
      <c r="N55" s="530" t="s">
        <v>76</v>
      </c>
      <c r="O55" s="531"/>
      <c r="P55" s="76">
        <v>3000</v>
      </c>
      <c r="Q55" s="539">
        <v>400</v>
      </c>
      <c r="R55" s="539"/>
      <c r="S55" s="77">
        <f>P55+Q55</f>
        <v>3400</v>
      </c>
      <c r="T55" s="526">
        <f>COUNTIF(AH8:AH47,2)</f>
        <v>0</v>
      </c>
      <c r="U55" s="527"/>
      <c r="V55" s="78">
        <f>S55*T55</f>
        <v>0</v>
      </c>
      <c r="W55" s="11"/>
      <c r="X55" s="392"/>
      <c r="Y55" s="398"/>
      <c r="Z55" s="398"/>
      <c r="AA55" s="398"/>
      <c r="AB55" s="398"/>
      <c r="AC55" s="398"/>
      <c r="AD55" s="398"/>
      <c r="AE55" s="392"/>
      <c r="AF55" s="392"/>
      <c r="AG55" s="392"/>
      <c r="AH55" s="392"/>
      <c r="AI55" s="398"/>
      <c r="AJ55" s="398"/>
      <c r="AK55" s="398"/>
      <c r="AL55" s="398"/>
      <c r="AM55" s="398"/>
      <c r="AN55" s="392"/>
      <c r="AO55" s="392"/>
      <c r="AP55" s="403"/>
      <c r="AQ55" s="2"/>
      <c r="AR55" s="2"/>
      <c r="AS55" s="2"/>
      <c r="AT55" s="2"/>
      <c r="AU55" s="2"/>
      <c r="AV55" s="2"/>
      <c r="AW55" s="2"/>
      <c r="AX55" s="2"/>
      <c r="AY55" s="2"/>
      <c r="AZ55" s="2"/>
      <c r="BA55" s="2"/>
      <c r="BB55" s="2"/>
    </row>
    <row r="56" spans="1:55" s="16" customFormat="1" ht="15" customHeight="1" x14ac:dyDescent="0.2">
      <c r="A56" s="31"/>
      <c r="B56" s="556"/>
      <c r="C56" s="557"/>
      <c r="D56" s="557"/>
      <c r="E56" s="557"/>
      <c r="F56" s="557"/>
      <c r="G56" s="557"/>
      <c r="H56" s="557"/>
      <c r="I56" s="557"/>
      <c r="J56" s="557"/>
      <c r="K56" s="557"/>
      <c r="L56" s="558"/>
      <c r="N56" s="530" t="s">
        <v>77</v>
      </c>
      <c r="O56" s="531"/>
      <c r="P56" s="79"/>
      <c r="Q56" s="540">
        <v>400</v>
      </c>
      <c r="R56" s="540"/>
      <c r="S56" s="77">
        <f>P56+Q56</f>
        <v>400</v>
      </c>
      <c r="T56" s="526">
        <f>COUNTA(K8:K47)-T54-T55</f>
        <v>0</v>
      </c>
      <c r="U56" s="527"/>
      <c r="V56" s="78">
        <f>S56*T56</f>
        <v>0</v>
      </c>
      <c r="W56" s="17"/>
      <c r="X56" s="399"/>
      <c r="Y56" s="412"/>
      <c r="Z56" s="412"/>
      <c r="AA56" s="412"/>
      <c r="AB56" s="412"/>
      <c r="AC56" s="412"/>
      <c r="AD56" s="412"/>
      <c r="AE56" s="399"/>
      <c r="AF56" s="399"/>
      <c r="AG56" s="399"/>
      <c r="AH56" s="399"/>
      <c r="AI56" s="412"/>
      <c r="AJ56" s="412"/>
      <c r="AK56" s="412"/>
      <c r="AL56" s="412"/>
      <c r="AM56" s="412"/>
      <c r="AN56" s="399"/>
      <c r="AO56" s="399"/>
      <c r="AP56" s="413"/>
      <c r="AQ56" s="18"/>
      <c r="AR56" s="18"/>
      <c r="AS56" s="18"/>
      <c r="AT56" s="18"/>
      <c r="AU56" s="18"/>
      <c r="AV56" s="18"/>
      <c r="AW56" s="18"/>
      <c r="AX56" s="18"/>
      <c r="AY56" s="18"/>
      <c r="AZ56" s="18"/>
      <c r="BA56" s="18"/>
      <c r="BB56" s="18"/>
      <c r="BC56" s="195"/>
    </row>
    <row r="57" spans="1:55" s="19" customFormat="1" ht="15" customHeight="1" x14ac:dyDescent="0.2">
      <c r="A57" s="32"/>
      <c r="B57" s="512" t="s">
        <v>348</v>
      </c>
      <c r="C57" s="513"/>
      <c r="D57" s="513"/>
      <c r="E57" s="513"/>
      <c r="F57" s="513"/>
      <c r="G57" s="513"/>
      <c r="H57" s="513"/>
      <c r="I57" s="513"/>
      <c r="J57" s="513"/>
      <c r="K57" s="513"/>
      <c r="L57" s="514"/>
      <c r="N57" s="534" t="s">
        <v>78</v>
      </c>
      <c r="O57" s="535"/>
      <c r="P57" s="80">
        <v>7000</v>
      </c>
      <c r="Q57" s="541"/>
      <c r="R57" s="541"/>
      <c r="S57" s="81">
        <v>7000</v>
      </c>
      <c r="T57" s="528">
        <f>IF(COUNTA(N8:N47)=0,0,1)</f>
        <v>0</v>
      </c>
      <c r="U57" s="529"/>
      <c r="V57" s="82">
        <f>S57*T57</f>
        <v>0</v>
      </c>
      <c r="W57" s="20"/>
      <c r="X57" s="400"/>
      <c r="Y57" s="414"/>
      <c r="Z57" s="414"/>
      <c r="AA57" s="414"/>
      <c r="AB57" s="414"/>
      <c r="AC57" s="414"/>
      <c r="AD57" s="414"/>
      <c r="AE57" s="400"/>
      <c r="AF57" s="400"/>
      <c r="AG57" s="400"/>
      <c r="AH57" s="400"/>
      <c r="AI57" s="414"/>
      <c r="AJ57" s="414"/>
      <c r="AK57" s="414"/>
      <c r="AL57" s="414"/>
      <c r="AM57" s="414"/>
      <c r="AN57" s="400"/>
      <c r="AO57" s="400"/>
      <c r="AP57" s="415"/>
      <c r="AQ57" s="21"/>
      <c r="AR57" s="21"/>
      <c r="AS57" s="21"/>
      <c r="AT57" s="21"/>
      <c r="AU57" s="21"/>
      <c r="AV57" s="21"/>
      <c r="AW57" s="21"/>
      <c r="AX57" s="21"/>
      <c r="AY57" s="21"/>
      <c r="AZ57" s="21"/>
      <c r="BA57" s="21"/>
      <c r="BB57" s="21"/>
      <c r="BC57" s="196"/>
    </row>
    <row r="58" spans="1:55" s="19" customFormat="1" ht="18.75" customHeight="1" x14ac:dyDescent="0.2">
      <c r="A58" s="32"/>
      <c r="B58" s="554"/>
      <c r="C58" s="555"/>
      <c r="D58" s="555"/>
      <c r="E58" s="176"/>
      <c r="F58" s="559" t="s">
        <v>79</v>
      </c>
      <c r="G58" s="559"/>
      <c r="H58" s="559"/>
      <c r="I58" s="510"/>
      <c r="J58" s="510"/>
      <c r="K58" s="510"/>
      <c r="L58" s="511"/>
      <c r="N58" s="536" t="s">
        <v>80</v>
      </c>
      <c r="O58" s="536"/>
      <c r="P58" s="103">
        <f>V58-Q58</f>
        <v>0</v>
      </c>
      <c r="Q58" s="521">
        <f>Q54*T58</f>
        <v>0</v>
      </c>
      <c r="R58" s="521"/>
      <c r="S58" s="83" t="s">
        <v>80</v>
      </c>
      <c r="T58" s="532">
        <f>SUM(T54:T56)</f>
        <v>0</v>
      </c>
      <c r="U58" s="533"/>
      <c r="V58" s="84">
        <f>SUM(V54:V57)</f>
        <v>0</v>
      </c>
      <c r="W58" s="20"/>
      <c r="X58" s="400"/>
      <c r="Y58" s="414"/>
      <c r="Z58" s="414"/>
      <c r="AA58" s="414"/>
      <c r="AB58" s="414"/>
      <c r="AC58" s="414"/>
      <c r="AD58" s="414"/>
      <c r="AE58" s="400"/>
      <c r="AF58" s="400"/>
      <c r="AG58" s="400"/>
      <c r="AH58" s="400"/>
      <c r="AI58" s="414"/>
      <c r="AJ58" s="414"/>
      <c r="AK58" s="414"/>
      <c r="AL58" s="414"/>
      <c r="AM58" s="414"/>
      <c r="AN58" s="400"/>
      <c r="AO58" s="400"/>
      <c r="AP58" s="415"/>
      <c r="AQ58" s="21"/>
      <c r="AR58" s="21"/>
      <c r="AS58" s="21"/>
      <c r="AT58" s="21"/>
      <c r="AU58" s="21"/>
      <c r="AV58" s="21"/>
      <c r="AW58" s="21"/>
      <c r="AX58" s="21"/>
      <c r="AY58" s="21"/>
      <c r="AZ58" s="21"/>
      <c r="BA58" s="21"/>
      <c r="BB58" s="21"/>
      <c r="BC58" s="196"/>
    </row>
    <row r="59" spans="1:55" s="19" customFormat="1" x14ac:dyDescent="0.2">
      <c r="A59" s="32"/>
      <c r="H59" s="27"/>
      <c r="J59" s="27"/>
      <c r="N59" s="22" t="s">
        <v>5</v>
      </c>
      <c r="W59" s="20"/>
      <c r="X59" s="400"/>
      <c r="Y59" s="414"/>
      <c r="Z59" s="414"/>
      <c r="AA59" s="414"/>
      <c r="AB59" s="414"/>
      <c r="AC59" s="414"/>
      <c r="AD59" s="414"/>
      <c r="AE59" s="400"/>
      <c r="AF59" s="400"/>
      <c r="AG59" s="400"/>
      <c r="AH59" s="400"/>
      <c r="AI59" s="414"/>
      <c r="AJ59" s="414"/>
      <c r="AK59" s="414"/>
      <c r="AL59" s="414"/>
      <c r="AM59" s="414"/>
      <c r="AN59" s="400"/>
      <c r="AO59" s="400"/>
      <c r="AP59" s="415"/>
      <c r="AQ59" s="21"/>
      <c r="AR59" s="21"/>
      <c r="AS59" s="21"/>
      <c r="AT59" s="21"/>
      <c r="AU59" s="21"/>
      <c r="AV59" s="21"/>
      <c r="AW59" s="21"/>
      <c r="AX59" s="21"/>
      <c r="AY59" s="21"/>
      <c r="AZ59" s="21"/>
      <c r="BA59" s="21"/>
      <c r="BB59" s="21"/>
      <c r="BC59" s="196"/>
    </row>
    <row r="60" spans="1:55" s="6" customFormat="1" x14ac:dyDescent="0.2">
      <c r="A60" s="7"/>
      <c r="B60" s="85"/>
      <c r="C60" s="86"/>
      <c r="D60" s="4"/>
      <c r="E60" s="4"/>
      <c r="F60" s="4"/>
      <c r="G60" s="4"/>
      <c r="H60" s="87"/>
      <c r="I60" s="4"/>
      <c r="J60" s="87"/>
      <c r="K60" s="4"/>
      <c r="L60" s="4"/>
      <c r="M60" s="2"/>
      <c r="N60" s="2"/>
      <c r="O60" s="2"/>
      <c r="P60" s="2"/>
      <c r="Q60" s="2"/>
      <c r="R60" s="2"/>
      <c r="S60" s="2"/>
      <c r="T60" s="2"/>
      <c r="U60" s="2"/>
      <c r="V60" s="2"/>
      <c r="W60" s="7"/>
      <c r="X60" s="390"/>
      <c r="Y60" s="405"/>
      <c r="Z60" s="405"/>
      <c r="AA60" s="405"/>
      <c r="AB60" s="405"/>
      <c r="AC60" s="405"/>
      <c r="AD60" s="405"/>
      <c r="AE60" s="390"/>
      <c r="AF60" s="390"/>
      <c r="AG60" s="390"/>
      <c r="AH60" s="390"/>
      <c r="AI60" s="405"/>
      <c r="AJ60" s="405"/>
      <c r="AK60" s="405"/>
      <c r="AL60" s="405"/>
      <c r="AM60" s="405"/>
      <c r="AN60" s="390"/>
      <c r="AO60" s="390"/>
      <c r="AP60" s="405"/>
      <c r="AQ60" s="7"/>
      <c r="AR60" s="7"/>
      <c r="AS60" s="7"/>
      <c r="AT60" s="7"/>
      <c r="AU60" s="7"/>
      <c r="AV60" s="7"/>
      <c r="AW60" s="7"/>
      <c r="AX60" s="7"/>
      <c r="AY60" s="7"/>
      <c r="AZ60" s="7"/>
      <c r="BA60" s="7"/>
      <c r="BB60" s="7"/>
      <c r="BC60" s="194"/>
    </row>
    <row r="61" spans="1:55" x14ac:dyDescent="0.15">
      <c r="A61" s="2"/>
      <c r="B61" s="560"/>
      <c r="C61" s="560"/>
      <c r="D61" s="560"/>
      <c r="E61" s="560"/>
      <c r="F61" s="560"/>
      <c r="G61" s="560"/>
      <c r="H61" s="560"/>
      <c r="I61" s="4"/>
      <c r="J61" s="87"/>
      <c r="K61" s="4"/>
      <c r="L61" s="4"/>
      <c r="M61" s="2"/>
      <c r="N61" s="2"/>
      <c r="O61" s="2"/>
      <c r="P61" s="2"/>
      <c r="Q61" s="2"/>
      <c r="R61" s="2"/>
      <c r="S61" s="2"/>
      <c r="T61" s="2"/>
      <c r="U61" s="2"/>
      <c r="V61" s="2"/>
      <c r="W61" s="2"/>
      <c r="X61" s="389"/>
      <c r="Y61" s="403"/>
      <c r="Z61" s="403"/>
      <c r="AA61" s="403"/>
      <c r="AB61" s="403"/>
      <c r="AC61" s="403"/>
      <c r="AD61" s="403"/>
      <c r="AE61" s="389"/>
      <c r="AF61" s="389"/>
      <c r="AG61" s="389"/>
      <c r="AH61" s="389"/>
      <c r="AI61" s="403"/>
      <c r="AJ61" s="403"/>
      <c r="AK61" s="403"/>
      <c r="AL61" s="403"/>
      <c r="AM61" s="403"/>
      <c r="AN61" s="389"/>
      <c r="AO61" s="389"/>
      <c r="AP61" s="403"/>
      <c r="AQ61" s="2"/>
      <c r="AR61" s="2"/>
      <c r="AS61" s="2"/>
      <c r="AT61" s="2"/>
      <c r="AU61" s="2"/>
      <c r="AV61" s="2"/>
      <c r="AW61" s="2"/>
      <c r="AX61" s="2"/>
      <c r="AY61" s="2"/>
      <c r="AZ61" s="2"/>
      <c r="BA61" s="2"/>
      <c r="BB61" s="2"/>
    </row>
    <row r="62" spans="1:55" x14ac:dyDescent="0.15">
      <c r="A62" s="2"/>
      <c r="B62" s="561"/>
      <c r="C62" s="561"/>
      <c r="D62" s="561"/>
      <c r="E62" s="561"/>
      <c r="F62" s="561"/>
      <c r="G62" s="561"/>
      <c r="H62" s="561"/>
      <c r="I62" s="4"/>
      <c r="J62" s="87"/>
      <c r="K62" s="4"/>
      <c r="L62" s="4"/>
      <c r="M62" s="2"/>
      <c r="N62" s="2"/>
      <c r="O62" s="2"/>
      <c r="P62" s="2"/>
      <c r="Q62" s="2"/>
      <c r="R62" s="2"/>
      <c r="S62" s="2"/>
      <c r="T62" s="2"/>
      <c r="U62" s="2"/>
      <c r="V62" s="2"/>
      <c r="W62" s="2"/>
      <c r="X62" s="389"/>
      <c r="Y62" s="403"/>
      <c r="Z62" s="403"/>
      <c r="AA62" s="403"/>
      <c r="AB62" s="403"/>
      <c r="AC62" s="403"/>
      <c r="AD62" s="403"/>
      <c r="AE62" s="389"/>
      <c r="AF62" s="389"/>
      <c r="AG62" s="389"/>
      <c r="AH62" s="389"/>
      <c r="AI62" s="403"/>
      <c r="AJ62" s="403"/>
      <c r="AK62" s="403"/>
      <c r="AL62" s="403"/>
      <c r="AM62" s="403"/>
      <c r="AN62" s="389"/>
      <c r="AO62" s="389"/>
      <c r="AP62" s="403"/>
      <c r="AQ62" s="2"/>
      <c r="AR62" s="2"/>
      <c r="AS62" s="2"/>
      <c r="AT62" s="2"/>
      <c r="AU62" s="2"/>
      <c r="AV62" s="2"/>
      <c r="AW62" s="2"/>
      <c r="AX62" s="2"/>
      <c r="AY62" s="2"/>
      <c r="AZ62" s="2"/>
      <c r="BA62" s="2"/>
      <c r="BB62" s="2"/>
    </row>
    <row r="63" spans="1:55" x14ac:dyDescent="0.15">
      <c r="A63" s="2"/>
      <c r="B63" s="553"/>
      <c r="C63" s="553"/>
      <c r="D63" s="553"/>
      <c r="E63" s="553"/>
      <c r="F63" s="553"/>
      <c r="G63" s="23"/>
      <c r="H63" s="28"/>
      <c r="I63" s="4"/>
      <c r="J63" s="87"/>
      <c r="K63" s="4"/>
      <c r="L63" s="4"/>
      <c r="M63" s="2"/>
      <c r="N63" s="2"/>
      <c r="O63" s="2"/>
      <c r="P63" s="2"/>
      <c r="Q63" s="2"/>
      <c r="R63" s="2"/>
      <c r="S63" s="2"/>
      <c r="T63" s="2"/>
      <c r="U63" s="2"/>
      <c r="V63" s="2"/>
      <c r="W63" s="2"/>
      <c r="X63" s="389"/>
      <c r="Y63" s="403"/>
      <c r="Z63" s="403"/>
      <c r="AA63" s="403"/>
      <c r="AB63" s="403"/>
      <c r="AC63" s="403"/>
      <c r="AD63" s="403"/>
      <c r="AE63" s="389"/>
      <c r="AF63" s="389"/>
      <c r="AG63" s="389"/>
      <c r="AH63" s="389"/>
      <c r="AI63" s="403"/>
      <c r="AJ63" s="403"/>
      <c r="AK63" s="403"/>
      <c r="AL63" s="403"/>
      <c r="AM63" s="403"/>
      <c r="AN63" s="389"/>
      <c r="AO63" s="389"/>
      <c r="AP63" s="403"/>
      <c r="AQ63" s="2"/>
      <c r="AR63" s="2"/>
      <c r="AS63" s="2"/>
      <c r="AT63" s="2"/>
      <c r="AU63" s="2"/>
      <c r="AV63" s="2"/>
      <c r="AW63" s="2"/>
      <c r="AX63" s="2"/>
      <c r="AY63" s="2"/>
      <c r="AZ63" s="2"/>
      <c r="BA63" s="2"/>
      <c r="BB63" s="2"/>
    </row>
    <row r="64" spans="1:55" x14ac:dyDescent="0.2">
      <c r="A64" s="2"/>
      <c r="B64" s="24"/>
      <c r="C64" s="24"/>
      <c r="D64" s="23"/>
      <c r="E64" s="23"/>
      <c r="F64" s="23"/>
      <c r="G64" s="25"/>
      <c r="H64" s="28"/>
      <c r="I64" s="4"/>
      <c r="J64" s="87"/>
      <c r="K64" s="4"/>
      <c r="L64" s="4"/>
      <c r="M64" s="2"/>
      <c r="N64" s="2"/>
      <c r="O64" s="2"/>
      <c r="P64" s="2"/>
      <c r="Q64" s="2"/>
      <c r="R64" s="2"/>
      <c r="S64" s="2"/>
      <c r="T64" s="2"/>
      <c r="U64" s="2"/>
      <c r="V64" s="2"/>
      <c r="W64" s="2"/>
      <c r="X64" s="389"/>
      <c r="Y64" s="403"/>
      <c r="Z64" s="403"/>
      <c r="AA64" s="403"/>
      <c r="AB64" s="403"/>
      <c r="AC64" s="403"/>
      <c r="AD64" s="403"/>
      <c r="AE64" s="389"/>
      <c r="AF64" s="389"/>
      <c r="AG64" s="389"/>
      <c r="AH64" s="389"/>
      <c r="AI64" s="403"/>
      <c r="AJ64" s="403"/>
      <c r="AK64" s="403"/>
      <c r="AL64" s="403"/>
      <c r="AM64" s="403"/>
      <c r="AN64" s="389"/>
      <c r="AO64" s="389"/>
      <c r="AP64" s="403"/>
      <c r="AQ64" s="2"/>
      <c r="AR64" s="2"/>
      <c r="AS64" s="2"/>
      <c r="AT64" s="2"/>
      <c r="AU64" s="2"/>
      <c r="AV64" s="2"/>
      <c r="AW64" s="2"/>
      <c r="AX64" s="2"/>
      <c r="AY64" s="2"/>
      <c r="AZ64" s="2"/>
      <c r="BA64" s="2"/>
      <c r="BB64" s="2"/>
    </row>
    <row r="65" spans="1:54" x14ac:dyDescent="0.2">
      <c r="A65" s="2"/>
      <c r="B65" s="85"/>
      <c r="C65" s="86"/>
      <c r="D65" s="4"/>
      <c r="E65" s="4"/>
      <c r="F65" s="4"/>
      <c r="G65" s="4"/>
      <c r="H65" s="87"/>
      <c r="I65" s="4"/>
      <c r="J65" s="87"/>
      <c r="K65" s="4"/>
      <c r="L65" s="4"/>
      <c r="M65" s="2"/>
      <c r="N65" s="2"/>
      <c r="O65" s="2"/>
      <c r="P65" s="2"/>
      <c r="Q65" s="2"/>
      <c r="R65" s="2"/>
      <c r="S65" s="2"/>
      <c r="T65" s="2"/>
      <c r="U65" s="2"/>
      <c r="V65" s="2"/>
      <c r="W65" s="2"/>
      <c r="X65" s="389"/>
      <c r="Y65" s="403"/>
      <c r="Z65" s="403"/>
      <c r="AA65" s="403"/>
      <c r="AB65" s="403"/>
      <c r="AC65" s="403"/>
      <c r="AD65" s="403"/>
      <c r="AE65" s="389"/>
      <c r="AF65" s="389"/>
      <c r="AG65" s="389"/>
      <c r="AH65" s="389"/>
      <c r="AI65" s="403"/>
      <c r="AJ65" s="403"/>
      <c r="AK65" s="403"/>
      <c r="AL65" s="403"/>
      <c r="AM65" s="403"/>
      <c r="AN65" s="389"/>
      <c r="AO65" s="389"/>
      <c r="AP65" s="403"/>
      <c r="AQ65" s="2"/>
      <c r="AR65" s="2"/>
      <c r="AS65" s="2"/>
      <c r="AT65" s="2"/>
      <c r="AU65" s="2"/>
      <c r="AV65" s="2"/>
      <c r="AW65" s="2"/>
      <c r="AX65" s="2"/>
      <c r="AY65" s="2"/>
      <c r="AZ65" s="2"/>
      <c r="BA65" s="2"/>
      <c r="BB65" s="2"/>
    </row>
    <row r="66" spans="1:54" x14ac:dyDescent="0.2">
      <c r="A66" s="2"/>
      <c r="B66" s="85"/>
      <c r="C66" s="86"/>
      <c r="D66" s="4"/>
      <c r="E66" s="4"/>
      <c r="F66" s="4"/>
      <c r="G66" s="4"/>
      <c r="H66" s="87"/>
      <c r="I66" s="4"/>
      <c r="J66" s="87"/>
      <c r="K66" s="4"/>
      <c r="L66" s="4"/>
      <c r="M66" s="2"/>
      <c r="N66" s="2"/>
      <c r="O66" s="2"/>
      <c r="P66" s="2"/>
      <c r="Q66" s="2"/>
      <c r="R66" s="2"/>
      <c r="S66" s="2"/>
      <c r="T66" s="2"/>
      <c r="U66" s="2"/>
      <c r="V66" s="2"/>
      <c r="W66" s="2"/>
      <c r="X66" s="389"/>
      <c r="Y66" s="403"/>
      <c r="Z66" s="403"/>
      <c r="AA66" s="403"/>
      <c r="AB66" s="403"/>
      <c r="AC66" s="403"/>
      <c r="AD66" s="403"/>
      <c r="AE66" s="389"/>
      <c r="AF66" s="389"/>
      <c r="AG66" s="389"/>
      <c r="AH66" s="389"/>
      <c r="AI66" s="403"/>
      <c r="AJ66" s="403"/>
      <c r="AK66" s="403"/>
      <c r="AL66" s="403"/>
      <c r="AM66" s="403"/>
      <c r="AN66" s="389"/>
      <c r="AO66" s="389"/>
      <c r="AP66" s="403"/>
      <c r="AQ66" s="2"/>
      <c r="AR66" s="2"/>
      <c r="AS66" s="2"/>
      <c r="AT66" s="2"/>
      <c r="AU66" s="2"/>
      <c r="AV66" s="2"/>
      <c r="AW66" s="2"/>
      <c r="AX66" s="2"/>
      <c r="AY66" s="2"/>
      <c r="AZ66" s="2"/>
      <c r="BA66" s="2"/>
      <c r="BB66" s="2"/>
    </row>
    <row r="67" spans="1:54" x14ac:dyDescent="0.2">
      <c r="A67" s="2"/>
      <c r="B67" s="85"/>
      <c r="C67" s="86"/>
      <c r="D67" s="4"/>
      <c r="E67" s="4"/>
      <c r="F67" s="4"/>
      <c r="G67" s="4"/>
      <c r="H67" s="87"/>
      <c r="I67" s="4"/>
      <c r="J67" s="87"/>
      <c r="K67" s="4"/>
      <c r="L67" s="4"/>
      <c r="M67" s="2"/>
      <c r="N67" s="2"/>
      <c r="O67" s="2"/>
      <c r="P67" s="2"/>
      <c r="Q67" s="2"/>
      <c r="R67" s="2"/>
      <c r="S67" s="2"/>
      <c r="T67" s="2"/>
      <c r="U67" s="2"/>
      <c r="V67" s="2"/>
      <c r="W67" s="2"/>
      <c r="X67" s="389"/>
      <c r="Y67" s="403"/>
      <c r="Z67" s="403"/>
      <c r="AA67" s="403"/>
      <c r="AB67" s="403"/>
      <c r="AC67" s="403"/>
      <c r="AD67" s="403"/>
      <c r="AE67" s="389"/>
      <c r="AF67" s="389"/>
      <c r="AG67" s="389"/>
      <c r="AH67" s="389"/>
      <c r="AI67" s="403"/>
      <c r="AJ67" s="403"/>
      <c r="AK67" s="403"/>
      <c r="AL67" s="403"/>
      <c r="AM67" s="403"/>
      <c r="AN67" s="389"/>
      <c r="AO67" s="389"/>
      <c r="AP67" s="403"/>
      <c r="AQ67" s="2"/>
      <c r="AR67" s="2"/>
      <c r="AS67" s="2"/>
      <c r="AT67" s="2"/>
      <c r="AU67" s="2"/>
      <c r="AV67" s="2"/>
      <c r="AW67" s="2"/>
      <c r="AX67" s="2"/>
      <c r="AY67" s="2"/>
      <c r="AZ67" s="2"/>
      <c r="BA67" s="2"/>
      <c r="BB67" s="2"/>
    </row>
    <row r="68" spans="1:54" x14ac:dyDescent="0.2">
      <c r="A68" s="2"/>
      <c r="B68" s="88"/>
      <c r="C68" s="89"/>
      <c r="D68" s="2"/>
      <c r="E68" s="2"/>
      <c r="F68" s="2"/>
      <c r="G68" s="2"/>
      <c r="H68" s="90"/>
      <c r="I68" s="2"/>
      <c r="J68" s="90"/>
      <c r="K68" s="2"/>
      <c r="L68" s="2"/>
      <c r="M68" s="2"/>
      <c r="N68" s="2"/>
      <c r="O68" s="2"/>
      <c r="P68" s="2"/>
      <c r="Q68" s="2"/>
      <c r="R68" s="2"/>
      <c r="S68" s="2"/>
      <c r="T68" s="2"/>
      <c r="U68" s="2"/>
      <c r="V68" s="2"/>
      <c r="W68" s="2"/>
      <c r="X68" s="389"/>
      <c r="Y68" s="403"/>
      <c r="Z68" s="403"/>
      <c r="AA68" s="403"/>
      <c r="AB68" s="403"/>
      <c r="AC68" s="403"/>
      <c r="AD68" s="403"/>
      <c r="AE68" s="389"/>
      <c r="AF68" s="389"/>
      <c r="AG68" s="389"/>
      <c r="AH68" s="389"/>
      <c r="AI68" s="403"/>
      <c r="AJ68" s="403"/>
      <c r="AK68" s="403"/>
      <c r="AL68" s="403"/>
      <c r="AM68" s="403"/>
      <c r="AN68" s="389"/>
      <c r="AO68" s="389"/>
      <c r="AP68" s="403"/>
      <c r="AQ68" s="2"/>
      <c r="AR68" s="2"/>
      <c r="AS68" s="2"/>
      <c r="AT68" s="2"/>
      <c r="AU68" s="2"/>
      <c r="AV68" s="2"/>
      <c r="AW68" s="2"/>
      <c r="AX68" s="2"/>
      <c r="AY68" s="2"/>
      <c r="AZ68" s="2"/>
      <c r="BA68" s="2"/>
      <c r="BB68" s="2"/>
    </row>
    <row r="69" spans="1:54" x14ac:dyDescent="0.2">
      <c r="A69" s="2"/>
      <c r="B69" s="88"/>
      <c r="C69" s="89"/>
      <c r="D69" s="2"/>
      <c r="E69" s="2"/>
      <c r="F69" s="2"/>
      <c r="G69" s="2"/>
      <c r="H69" s="90"/>
      <c r="I69" s="2"/>
      <c r="J69" s="90"/>
      <c r="K69" s="2"/>
      <c r="L69" s="2"/>
      <c r="M69" s="2"/>
      <c r="N69" s="2"/>
      <c r="O69" s="2"/>
      <c r="P69" s="2"/>
      <c r="Q69" s="2"/>
      <c r="R69" s="2"/>
      <c r="S69" s="2"/>
      <c r="T69" s="2"/>
      <c r="U69" s="2"/>
      <c r="V69" s="2"/>
      <c r="W69" s="2"/>
      <c r="X69" s="389"/>
      <c r="Y69" s="403"/>
      <c r="Z69" s="403"/>
      <c r="AA69" s="403"/>
      <c r="AB69" s="403"/>
      <c r="AC69" s="403"/>
      <c r="AD69" s="403"/>
      <c r="AE69" s="389"/>
      <c r="AF69" s="389"/>
      <c r="AG69" s="389"/>
      <c r="AH69" s="389"/>
      <c r="AI69" s="403"/>
      <c r="AJ69" s="403"/>
      <c r="AK69" s="403"/>
      <c r="AL69" s="403"/>
      <c r="AM69" s="403"/>
      <c r="AN69" s="389"/>
      <c r="AO69" s="389"/>
      <c r="AP69" s="403"/>
      <c r="AQ69" s="2"/>
      <c r="AR69" s="2"/>
      <c r="AS69" s="2"/>
      <c r="AT69" s="2"/>
      <c r="AU69" s="2"/>
      <c r="AV69" s="2"/>
      <c r="AW69" s="2"/>
      <c r="AX69" s="2"/>
      <c r="AY69" s="2"/>
      <c r="AZ69" s="2"/>
      <c r="BA69" s="2"/>
      <c r="BB69" s="2"/>
    </row>
    <row r="70" spans="1:54" x14ac:dyDescent="0.2">
      <c r="A70" s="2"/>
      <c r="B70" s="88"/>
      <c r="C70" s="89"/>
      <c r="D70" s="2"/>
      <c r="E70" s="2"/>
      <c r="F70" s="2"/>
      <c r="G70" s="2"/>
      <c r="H70" s="90"/>
      <c r="I70" s="2"/>
      <c r="J70" s="90"/>
      <c r="K70" s="2"/>
      <c r="L70" s="2"/>
      <c r="M70" s="2"/>
      <c r="N70" s="2"/>
      <c r="O70" s="2"/>
      <c r="P70" s="2"/>
      <c r="Q70" s="2"/>
      <c r="R70" s="2"/>
      <c r="S70" s="2"/>
      <c r="T70" s="2"/>
      <c r="U70" s="2"/>
      <c r="V70" s="2"/>
      <c r="W70" s="2"/>
      <c r="X70" s="389"/>
      <c r="Y70" s="403"/>
      <c r="Z70" s="403"/>
      <c r="AA70" s="403"/>
      <c r="AB70" s="403"/>
      <c r="AC70" s="403"/>
      <c r="AD70" s="403"/>
      <c r="AE70" s="389"/>
      <c r="AF70" s="389"/>
      <c r="AG70" s="389"/>
      <c r="AH70" s="389"/>
      <c r="AI70" s="403"/>
      <c r="AJ70" s="403"/>
      <c r="AK70" s="403"/>
      <c r="AL70" s="403"/>
      <c r="AM70" s="403"/>
      <c r="AN70" s="389"/>
      <c r="AO70" s="389"/>
      <c r="AP70" s="403"/>
      <c r="AQ70" s="2"/>
      <c r="AR70" s="2"/>
      <c r="AS70" s="2"/>
      <c r="AT70" s="2"/>
      <c r="AU70" s="2"/>
      <c r="AV70" s="2"/>
      <c r="AW70" s="2"/>
      <c r="AX70" s="2"/>
      <c r="AY70" s="2"/>
      <c r="AZ70" s="2"/>
      <c r="BA70" s="2"/>
      <c r="BB70" s="2"/>
    </row>
  </sheetData>
  <sheetProtection selectLockedCells="1"/>
  <mergeCells count="276">
    <mergeCell ref="D1:U1"/>
    <mergeCell ref="D2:F2"/>
    <mergeCell ref="G2:J2"/>
    <mergeCell ref="K2:M2"/>
    <mergeCell ref="P2:R2"/>
    <mergeCell ref="S2:V2"/>
    <mergeCell ref="D3:F3"/>
    <mergeCell ref="G3:J3"/>
    <mergeCell ref="K3:M3"/>
    <mergeCell ref="P3:R3"/>
    <mergeCell ref="T3:V3"/>
    <mergeCell ref="G4:J4"/>
    <mergeCell ref="K4:M4"/>
    <mergeCell ref="P4:R4"/>
    <mergeCell ref="S4:V4"/>
    <mergeCell ref="I8:I9"/>
    <mergeCell ref="J8:J9"/>
    <mergeCell ref="K8:K9"/>
    <mergeCell ref="L8:M8"/>
    <mergeCell ref="N8:N9"/>
    <mergeCell ref="L9:M9"/>
    <mergeCell ref="B5:F6"/>
    <mergeCell ref="P5:U5"/>
    <mergeCell ref="O6:V6"/>
    <mergeCell ref="F7:J7"/>
    <mergeCell ref="L7:M7"/>
    <mergeCell ref="B8:B9"/>
    <mergeCell ref="C8:C9"/>
    <mergeCell ref="F8:F9"/>
    <mergeCell ref="G8:G9"/>
    <mergeCell ref="H8:H9"/>
    <mergeCell ref="B12:B13"/>
    <mergeCell ref="C12:C13"/>
    <mergeCell ref="F12:F13"/>
    <mergeCell ref="G12:G13"/>
    <mergeCell ref="H12:H13"/>
    <mergeCell ref="B10:B11"/>
    <mergeCell ref="C10:C11"/>
    <mergeCell ref="F10:F11"/>
    <mergeCell ref="G10:G11"/>
    <mergeCell ref="H10:H11"/>
    <mergeCell ref="I12:I13"/>
    <mergeCell ref="J12:J13"/>
    <mergeCell ref="K12:K13"/>
    <mergeCell ref="L12:M12"/>
    <mergeCell ref="N12:N13"/>
    <mergeCell ref="L13:M13"/>
    <mergeCell ref="J10:J11"/>
    <mergeCell ref="K10:K11"/>
    <mergeCell ref="L10:M10"/>
    <mergeCell ref="N10:N11"/>
    <mergeCell ref="L11:M11"/>
    <mergeCell ref="I10:I11"/>
    <mergeCell ref="B16:B17"/>
    <mergeCell ref="C16:C17"/>
    <mergeCell ref="F16:F17"/>
    <mergeCell ref="G16:G17"/>
    <mergeCell ref="H16:H17"/>
    <mergeCell ref="B14:B15"/>
    <mergeCell ref="C14:C15"/>
    <mergeCell ref="F14:F15"/>
    <mergeCell ref="G14:G15"/>
    <mergeCell ref="H14:H15"/>
    <mergeCell ref="I16:I17"/>
    <mergeCell ref="J16:J17"/>
    <mergeCell ref="K16:K17"/>
    <mergeCell ref="L16:M16"/>
    <mergeCell ref="N16:N17"/>
    <mergeCell ref="L17:M17"/>
    <mergeCell ref="J14:J15"/>
    <mergeCell ref="K14:K15"/>
    <mergeCell ref="L14:M14"/>
    <mergeCell ref="N14:N15"/>
    <mergeCell ref="L15:M15"/>
    <mergeCell ref="I14:I15"/>
    <mergeCell ref="B20:B21"/>
    <mergeCell ref="C20:C21"/>
    <mergeCell ref="F20:F21"/>
    <mergeCell ref="G20:G21"/>
    <mergeCell ref="H20:H21"/>
    <mergeCell ref="B18:B19"/>
    <mergeCell ref="C18:C19"/>
    <mergeCell ref="F18:F19"/>
    <mergeCell ref="G18:G19"/>
    <mergeCell ref="H18:H19"/>
    <mergeCell ref="I20:I21"/>
    <mergeCell ref="J20:J21"/>
    <mergeCell ref="K20:K21"/>
    <mergeCell ref="L20:M20"/>
    <mergeCell ref="N20:N21"/>
    <mergeCell ref="L21:M21"/>
    <mergeCell ref="J18:J19"/>
    <mergeCell ref="K18:K19"/>
    <mergeCell ref="L18:M18"/>
    <mergeCell ref="N18:N19"/>
    <mergeCell ref="L19:M19"/>
    <mergeCell ref="I18:I19"/>
    <mergeCell ref="B24:B25"/>
    <mergeCell ref="C24:C25"/>
    <mergeCell ref="F24:F25"/>
    <mergeCell ref="G24:G25"/>
    <mergeCell ref="H24:H25"/>
    <mergeCell ref="B22:B23"/>
    <mergeCell ref="C22:C23"/>
    <mergeCell ref="F22:F23"/>
    <mergeCell ref="G22:G23"/>
    <mergeCell ref="H22:H23"/>
    <mergeCell ref="I24:I25"/>
    <mergeCell ref="J24:J25"/>
    <mergeCell ref="K24:K25"/>
    <mergeCell ref="L24:M24"/>
    <mergeCell ref="N24:N25"/>
    <mergeCell ref="L25:M25"/>
    <mergeCell ref="J22:J23"/>
    <mergeCell ref="K22:K23"/>
    <mergeCell ref="L22:M22"/>
    <mergeCell ref="N22:N23"/>
    <mergeCell ref="L23:M23"/>
    <mergeCell ref="I22:I23"/>
    <mergeCell ref="B28:B29"/>
    <mergeCell ref="C28:C29"/>
    <mergeCell ref="F28:F29"/>
    <mergeCell ref="G28:G29"/>
    <mergeCell ref="H28:H29"/>
    <mergeCell ref="B26:B27"/>
    <mergeCell ref="C26:C27"/>
    <mergeCell ref="F26:F27"/>
    <mergeCell ref="G26:G27"/>
    <mergeCell ref="H26:H27"/>
    <mergeCell ref="I28:I29"/>
    <mergeCell ref="J28:J29"/>
    <mergeCell ref="K28:K29"/>
    <mergeCell ref="L28:M28"/>
    <mergeCell ref="N28:N29"/>
    <mergeCell ref="L29:M29"/>
    <mergeCell ref="J26:J27"/>
    <mergeCell ref="K26:K27"/>
    <mergeCell ref="L26:M26"/>
    <mergeCell ref="N26:N27"/>
    <mergeCell ref="L27:M27"/>
    <mergeCell ref="I26:I27"/>
    <mergeCell ref="B32:B33"/>
    <mergeCell ref="C32:C33"/>
    <mergeCell ref="F32:F33"/>
    <mergeCell ref="G32:G33"/>
    <mergeCell ref="H32:H33"/>
    <mergeCell ref="B30:B31"/>
    <mergeCell ref="C30:C31"/>
    <mergeCell ref="F30:F31"/>
    <mergeCell ref="G30:G31"/>
    <mergeCell ref="H30:H31"/>
    <mergeCell ref="I32:I33"/>
    <mergeCell ref="J32:J33"/>
    <mergeCell ref="K32:K33"/>
    <mergeCell ref="L32:M32"/>
    <mergeCell ref="N32:N33"/>
    <mergeCell ref="L33:M33"/>
    <mergeCell ref="J30:J31"/>
    <mergeCell ref="K30:K31"/>
    <mergeCell ref="L30:M30"/>
    <mergeCell ref="N30:N31"/>
    <mergeCell ref="L31:M31"/>
    <mergeCell ref="I30:I31"/>
    <mergeCell ref="B36:B37"/>
    <mergeCell ref="C36:C37"/>
    <mergeCell ref="F36:F37"/>
    <mergeCell ref="G36:G37"/>
    <mergeCell ref="H36:H37"/>
    <mergeCell ref="B34:B35"/>
    <mergeCell ref="C34:C35"/>
    <mergeCell ref="F34:F35"/>
    <mergeCell ref="G34:G35"/>
    <mergeCell ref="H34:H35"/>
    <mergeCell ref="I36:I37"/>
    <mergeCell ref="J36:J37"/>
    <mergeCell ref="K36:K37"/>
    <mergeCell ref="L36:M36"/>
    <mergeCell ref="N36:N37"/>
    <mergeCell ref="L37:M37"/>
    <mergeCell ref="J34:J35"/>
    <mergeCell ref="K34:K35"/>
    <mergeCell ref="L34:M34"/>
    <mergeCell ref="N34:N35"/>
    <mergeCell ref="L35:M35"/>
    <mergeCell ref="I34:I35"/>
    <mergeCell ref="B40:B41"/>
    <mergeCell ref="C40:C41"/>
    <mergeCell ref="F40:F41"/>
    <mergeCell ref="G40:G41"/>
    <mergeCell ref="H40:H41"/>
    <mergeCell ref="B38:B39"/>
    <mergeCell ref="C38:C39"/>
    <mergeCell ref="F38:F39"/>
    <mergeCell ref="G38:G39"/>
    <mergeCell ref="H38:H39"/>
    <mergeCell ref="I40:I41"/>
    <mergeCell ref="J40:J41"/>
    <mergeCell ref="K40:K41"/>
    <mergeCell ref="L40:M40"/>
    <mergeCell ref="N40:N41"/>
    <mergeCell ref="L41:M41"/>
    <mergeCell ref="J38:J39"/>
    <mergeCell ref="K38:K39"/>
    <mergeCell ref="L38:M38"/>
    <mergeCell ref="N38:N39"/>
    <mergeCell ref="L39:M39"/>
    <mergeCell ref="I38:I39"/>
    <mergeCell ref="B44:B45"/>
    <mergeCell ref="C44:C45"/>
    <mergeCell ref="F44:F45"/>
    <mergeCell ref="G44:G45"/>
    <mergeCell ref="H44:H45"/>
    <mergeCell ref="B42:B43"/>
    <mergeCell ref="C42:C43"/>
    <mergeCell ref="F42:F43"/>
    <mergeCell ref="G42:G43"/>
    <mergeCell ref="H42:H43"/>
    <mergeCell ref="I44:I45"/>
    <mergeCell ref="J44:J45"/>
    <mergeCell ref="K44:K45"/>
    <mergeCell ref="L44:M44"/>
    <mergeCell ref="N44:N45"/>
    <mergeCell ref="L45:M45"/>
    <mergeCell ref="J42:J43"/>
    <mergeCell ref="K42:K43"/>
    <mergeCell ref="L42:M42"/>
    <mergeCell ref="N42:N43"/>
    <mergeCell ref="L43:M43"/>
    <mergeCell ref="I42:I43"/>
    <mergeCell ref="B50:L50"/>
    <mergeCell ref="P50:Q50"/>
    <mergeCell ref="S50:T50"/>
    <mergeCell ref="B51:L51"/>
    <mergeCell ref="P51:Q51"/>
    <mergeCell ref="S51:T51"/>
    <mergeCell ref="J46:J47"/>
    <mergeCell ref="K46:K47"/>
    <mergeCell ref="L46:M46"/>
    <mergeCell ref="N46:N47"/>
    <mergeCell ref="L47:M47"/>
    <mergeCell ref="B49:L49"/>
    <mergeCell ref="B46:B47"/>
    <mergeCell ref="C46:C47"/>
    <mergeCell ref="F46:F47"/>
    <mergeCell ref="G46:G47"/>
    <mergeCell ref="H46:H47"/>
    <mergeCell ref="I46:I47"/>
    <mergeCell ref="B55:L56"/>
    <mergeCell ref="N55:O55"/>
    <mergeCell ref="Q55:R55"/>
    <mergeCell ref="T55:U55"/>
    <mergeCell ref="N56:O56"/>
    <mergeCell ref="Q56:R56"/>
    <mergeCell ref="T56:U56"/>
    <mergeCell ref="F52:H52"/>
    <mergeCell ref="I52:L52"/>
    <mergeCell ref="N53:O53"/>
    <mergeCell ref="Q53:R53"/>
    <mergeCell ref="T53:U53"/>
    <mergeCell ref="B54:L54"/>
    <mergeCell ref="N54:O54"/>
    <mergeCell ref="Q54:R54"/>
    <mergeCell ref="T54:U54"/>
    <mergeCell ref="B61:H61"/>
    <mergeCell ref="B62:H62"/>
    <mergeCell ref="B63:F63"/>
    <mergeCell ref="B57:L57"/>
    <mergeCell ref="N57:O57"/>
    <mergeCell ref="Q57:R57"/>
    <mergeCell ref="T57:U57"/>
    <mergeCell ref="B58:D58"/>
    <mergeCell ref="F58:H58"/>
    <mergeCell ref="I58:L58"/>
    <mergeCell ref="N58:O58"/>
    <mergeCell ref="Q58:R58"/>
    <mergeCell ref="T58:U58"/>
  </mergeCells>
  <phoneticPr fontId="2"/>
  <conditionalFormatting sqref="Z1 W1:X1">
    <cfRule type="expression" dxfId="24" priority="23" stopIfTrue="1">
      <formula>#REF!=""</formula>
    </cfRule>
  </conditionalFormatting>
  <conditionalFormatting sqref="D8:E8 D10:E10 D12:E12 D14:E14 D16:E16 D18:E18 D20:E20 D22:E22 D24:E24 D26:E26 D28:E28 D30:E30 D32:E32 D34:E34 D36:E36">
    <cfRule type="expression" dxfId="23" priority="22" stopIfTrue="1">
      <formula>AND($D9&gt;0,$D8="")</formula>
    </cfRule>
  </conditionalFormatting>
  <conditionalFormatting sqref="R8:R47">
    <cfRule type="expression" priority="20" stopIfTrue="1">
      <formula>P8=""</formula>
    </cfRule>
    <cfRule type="expression" dxfId="22" priority="21" stopIfTrue="1">
      <formula>AND(R8="",P8&gt;0)</formula>
    </cfRule>
  </conditionalFormatting>
  <conditionalFormatting sqref="Q8:Q47 T8:T47">
    <cfRule type="expression" priority="18" stopIfTrue="1">
      <formula>P8=""</formula>
    </cfRule>
    <cfRule type="expression" dxfId="21" priority="19" stopIfTrue="1">
      <formula>AND(Q8="",OR($L8="１００Ｍ",$L8="２００Ｍ",$L8="１００ＭＨ",$L8="１１０ＭＨ",$L8="走幅跳"))</formula>
    </cfRule>
  </conditionalFormatting>
  <conditionalFormatting sqref="H8:H36 J8:K36 H38 H40 H42 H44 H46 J38 J40 J42 J44 J46">
    <cfRule type="expression" dxfId="20" priority="17" stopIfTrue="1">
      <formula>AND($D9&gt;0,H8="")</formula>
    </cfRule>
  </conditionalFormatting>
  <conditionalFormatting sqref="O51">
    <cfRule type="expression" dxfId="19" priority="16" stopIfTrue="1">
      <formula>AND(T57&gt;0,O51="")</formula>
    </cfRule>
  </conditionalFormatting>
  <conditionalFormatting sqref="P8:P47">
    <cfRule type="expression" dxfId="18" priority="14" stopIfTrue="1">
      <formula>P8=""</formula>
    </cfRule>
    <cfRule type="expression" dxfId="17" priority="15" stopIfTrue="1">
      <formula>P8=V8</formula>
    </cfRule>
  </conditionalFormatting>
  <conditionalFormatting sqref="S8:S47">
    <cfRule type="expression" dxfId="16" priority="12" stopIfTrue="1">
      <formula>S8=""</formula>
    </cfRule>
    <cfRule type="expression" dxfId="15" priority="13" stopIfTrue="1">
      <formula>S8=V8</formula>
    </cfRule>
  </conditionalFormatting>
  <conditionalFormatting sqref="U8:U47">
    <cfRule type="expression" priority="10" stopIfTrue="1">
      <formula>S8=""</formula>
    </cfRule>
    <cfRule type="expression" dxfId="14" priority="11" stopIfTrue="1">
      <formula>AND(U8="",S8&gt;0)</formula>
    </cfRule>
  </conditionalFormatting>
  <conditionalFormatting sqref="H37:H47 J37:J47 K38 K40 K42 K44 K46">
    <cfRule type="expression" dxfId="13" priority="9" stopIfTrue="1">
      <formula>AND($D48&gt;0,H37="")</formula>
    </cfRule>
  </conditionalFormatting>
  <conditionalFormatting sqref="D38:E38 D40:E40 D42:E42 D44:E44 D46:E46">
    <cfRule type="expression" dxfId="12" priority="8" stopIfTrue="1">
      <formula>AND($D39&gt;0,$D38="")</formula>
    </cfRule>
  </conditionalFormatting>
  <conditionalFormatting sqref="H38:H46 J38:J46 K38 K40 K42 K44 K46">
    <cfRule type="expression" dxfId="11" priority="7" stopIfTrue="1">
      <formula>AND($D39&gt;0,H38="")</formula>
    </cfRule>
  </conditionalFormatting>
  <conditionalFormatting sqref="F8:F9">
    <cfRule type="containsBlanks" dxfId="10" priority="4">
      <formula>LEN(TRIM(F8))=0</formula>
    </cfRule>
    <cfRule type="containsBlanks" dxfId="9" priority="5">
      <formula>LEN(TRIM(F8))=0</formula>
    </cfRule>
    <cfRule type="containsBlanks" dxfId="8" priority="6">
      <formula>LEN(TRIM(F8))=0</formula>
    </cfRule>
  </conditionalFormatting>
  <conditionalFormatting sqref="F18:F19">
    <cfRule type="containsBlanks" dxfId="7" priority="2">
      <formula>LEN(TRIM(F18))=0</formula>
    </cfRule>
    <cfRule type="containsBlanks" dxfId="6" priority="3">
      <formula>LEN(TRIM(F18))=0</formula>
    </cfRule>
  </conditionalFormatting>
  <conditionalFormatting sqref="F8:F47 H8:H47 J8:K47">
    <cfRule type="containsBlanks" dxfId="5" priority="1">
      <formula>LEN(TRIM(F8))=0</formula>
    </cfRule>
  </conditionalFormatting>
  <dataValidations count="14">
    <dataValidation type="list" imeMode="on" allowBlank="1" showInputMessage="1" showErrorMessage="1" sqref="D2:F2">
      <formula1>$BC$4:$BC$16</formula1>
    </dataValidation>
    <dataValidation type="whole" imeMode="halfAlpha" allowBlank="1" showInputMessage="1" showErrorMessage="1" sqref="J8:J47">
      <formula1>1</formula1>
      <formula2>31</formula2>
    </dataValidation>
    <dataValidation type="whole" imeMode="halfAlpha" allowBlank="1" showInputMessage="1" showErrorMessage="1" sqref="H8:H47">
      <formula1>1</formula1>
      <formula2>12</formula2>
    </dataValidation>
    <dataValidation imeMode="on" allowBlank="1" showInputMessage="1" showErrorMessage="1" sqref="S2:V2 T3:V3 D3:F3"/>
    <dataValidation imeMode="hiragana" allowBlank="1" showInputMessage="1" showErrorMessage="1" sqref="K4:M4 D9:E9 D35:E35 D33:E33 D31:E31 D29:E29 D27:E27 D25:E25 D23:E23 D21:E21 D19:E19 D17:E17 D15:E15 D13:E13 D11:E11 D37:E37 D45:E45 D43:E43 D41:E41 D39:E39 D47:E47"/>
    <dataValidation type="list" imeMode="halfAlpha" allowBlank="1" showInputMessage="1" showErrorMessage="1" sqref="K8:K47">
      <formula1>$AJ$13:$AJ$17</formula1>
    </dataValidation>
    <dataValidation type="list" allowBlank="1" showInputMessage="1" showErrorMessage="1" sqref="S3">
      <formula1>$AP$8:$AP$14</formula1>
    </dataValidation>
    <dataValidation imeMode="halfKatakana" allowBlank="1" showInputMessage="1" showErrorMessage="1" sqref="K3:M3 D36:E36 D34:E34 D32:E32 D30:E30 D28:E28 D26:E26 D24:E24 D22:E22 D20:E20 D18:E18 D16:E16 D14:E14 D12:E12 D10:E10 D8:E8 D46:E46 D44:E44 D42:E42 D40:E40 D38:E38"/>
    <dataValidation imeMode="halfAlpha" allowBlank="1" showInputMessage="1" showErrorMessage="1" sqref="P8:P47 V8:V47 S8:S47 P51:Q51 S51:T51 V51"/>
    <dataValidation type="list" allowBlank="1" showInputMessage="1" showErrorMessage="1" sqref="U8:U47 U51 R51 R8:R47">
      <formula1>$AK$8:$AK$12</formula1>
    </dataValidation>
    <dataValidation type="list" allowBlank="1" showInputMessage="1" showErrorMessage="1" sqref="O51 O8:O47">
      <formula1>$AJ$8:$AJ$11</formula1>
    </dataValidation>
    <dataValidation type="list" allowBlank="1" showInputMessage="1" showErrorMessage="1" sqref="N8:N47">
      <formula1>$AN$8:$AN$10</formula1>
    </dataValidation>
    <dataValidation type="list" allowBlank="1" showInputMessage="1" showErrorMessage="1" sqref="L8:M47">
      <formula1>$AM$8:$AM$18</formula1>
    </dataValidation>
    <dataValidation type="list" allowBlank="1" showInputMessage="1" showErrorMessage="1" sqref="K2">
      <formula1>$AI$8:$AI$35</formula1>
    </dataValidation>
  </dataValidations>
  <printOptions horizontalCentered="1"/>
  <pageMargins left="0.59055118110236227" right="0.39370078740157483" top="0.47244094488188981" bottom="0.59055118110236227" header="0.51181102362204722" footer="0.51181102362204722"/>
  <pageSetup paperSize="9" orientation="portrait" r:id="rId1"/>
  <headerFooter alignWithMargins="0"/>
  <ignoredErrors>
    <ignoredError sqref="X9:AA46" formula="1"/>
  </ignoredErrors>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48"/>
  <sheetViews>
    <sheetView view="pageBreakPreview" zoomScaleSheetLayoutView="100" workbookViewId="0">
      <selection activeCell="C1" sqref="C1"/>
    </sheetView>
  </sheetViews>
  <sheetFormatPr defaultColWidth="8.88671875" defaultRowHeight="12" x14ac:dyDescent="0.15"/>
  <cols>
    <col min="1" max="1" width="5.109375" style="246" customWidth="1"/>
    <col min="2" max="2" width="4.109375" style="246" customWidth="1"/>
    <col min="3" max="3" width="20.6640625" style="246" customWidth="1"/>
    <col min="4" max="4" width="3.33203125" style="246" customWidth="1"/>
    <col min="5" max="6" width="7.88671875" style="246" customWidth="1"/>
    <col min="7" max="7" width="9.33203125" style="246" customWidth="1"/>
    <col min="8" max="8" width="5" style="246" customWidth="1"/>
    <col min="9" max="9" width="4.6640625" style="246" customWidth="1"/>
    <col min="10" max="10" width="13.109375" style="246" customWidth="1"/>
    <col min="11" max="12" width="13.33203125" style="246" customWidth="1"/>
    <col min="13" max="256" width="8.88671875" style="246"/>
    <col min="257" max="257" width="5.109375" style="246" customWidth="1"/>
    <col min="258" max="258" width="4.109375" style="246" customWidth="1"/>
    <col min="259" max="259" width="20.6640625" style="246" customWidth="1"/>
    <col min="260" max="260" width="3.33203125" style="246" customWidth="1"/>
    <col min="261" max="262" width="7.88671875" style="246" customWidth="1"/>
    <col min="263" max="263" width="9.33203125" style="246" customWidth="1"/>
    <col min="264" max="264" width="5" style="246" customWidth="1"/>
    <col min="265" max="265" width="4.6640625" style="246" customWidth="1"/>
    <col min="266" max="266" width="13.109375" style="246" customWidth="1"/>
    <col min="267" max="268" width="13.33203125" style="246" customWidth="1"/>
    <col min="269" max="512" width="8.88671875" style="246"/>
    <col min="513" max="513" width="5.109375" style="246" customWidth="1"/>
    <col min="514" max="514" width="4.109375" style="246" customWidth="1"/>
    <col min="515" max="515" width="20.6640625" style="246" customWidth="1"/>
    <col min="516" max="516" width="3.33203125" style="246" customWidth="1"/>
    <col min="517" max="518" width="7.88671875" style="246" customWidth="1"/>
    <col min="519" max="519" width="9.33203125" style="246" customWidth="1"/>
    <col min="520" max="520" width="5" style="246" customWidth="1"/>
    <col min="521" max="521" width="4.6640625" style="246" customWidth="1"/>
    <col min="522" max="522" width="13.109375" style="246" customWidth="1"/>
    <col min="523" max="524" width="13.33203125" style="246" customWidth="1"/>
    <col min="525" max="768" width="8.88671875" style="246"/>
    <col min="769" max="769" width="5.109375" style="246" customWidth="1"/>
    <col min="770" max="770" width="4.109375" style="246" customWidth="1"/>
    <col min="771" max="771" width="20.6640625" style="246" customWidth="1"/>
    <col min="772" max="772" width="3.33203125" style="246" customWidth="1"/>
    <col min="773" max="774" width="7.88671875" style="246" customWidth="1"/>
    <col min="775" max="775" width="9.33203125" style="246" customWidth="1"/>
    <col min="776" max="776" width="5" style="246" customWidth="1"/>
    <col min="777" max="777" width="4.6640625" style="246" customWidth="1"/>
    <col min="778" max="778" width="13.109375" style="246" customWidth="1"/>
    <col min="779" max="780" width="13.33203125" style="246" customWidth="1"/>
    <col min="781" max="1024" width="8.88671875" style="246"/>
    <col min="1025" max="1025" width="5.109375" style="246" customWidth="1"/>
    <col min="1026" max="1026" width="4.109375" style="246" customWidth="1"/>
    <col min="1027" max="1027" width="20.6640625" style="246" customWidth="1"/>
    <col min="1028" max="1028" width="3.33203125" style="246" customWidth="1"/>
    <col min="1029" max="1030" width="7.88671875" style="246" customWidth="1"/>
    <col min="1031" max="1031" width="9.33203125" style="246" customWidth="1"/>
    <col min="1032" max="1032" width="5" style="246" customWidth="1"/>
    <col min="1033" max="1033" width="4.6640625" style="246" customWidth="1"/>
    <col min="1034" max="1034" width="13.109375" style="246" customWidth="1"/>
    <col min="1035" max="1036" width="13.33203125" style="246" customWidth="1"/>
    <col min="1037" max="1280" width="8.88671875" style="246"/>
    <col min="1281" max="1281" width="5.109375" style="246" customWidth="1"/>
    <col min="1282" max="1282" width="4.109375" style="246" customWidth="1"/>
    <col min="1283" max="1283" width="20.6640625" style="246" customWidth="1"/>
    <col min="1284" max="1284" width="3.33203125" style="246" customWidth="1"/>
    <col min="1285" max="1286" width="7.88671875" style="246" customWidth="1"/>
    <col min="1287" max="1287" width="9.33203125" style="246" customWidth="1"/>
    <col min="1288" max="1288" width="5" style="246" customWidth="1"/>
    <col min="1289" max="1289" width="4.6640625" style="246" customWidth="1"/>
    <col min="1290" max="1290" width="13.109375" style="246" customWidth="1"/>
    <col min="1291" max="1292" width="13.33203125" style="246" customWidth="1"/>
    <col min="1293" max="1536" width="8.88671875" style="246"/>
    <col min="1537" max="1537" width="5.109375" style="246" customWidth="1"/>
    <col min="1538" max="1538" width="4.109375" style="246" customWidth="1"/>
    <col min="1539" max="1539" width="20.6640625" style="246" customWidth="1"/>
    <col min="1540" max="1540" width="3.33203125" style="246" customWidth="1"/>
    <col min="1541" max="1542" width="7.88671875" style="246" customWidth="1"/>
    <col min="1543" max="1543" width="9.33203125" style="246" customWidth="1"/>
    <col min="1544" max="1544" width="5" style="246" customWidth="1"/>
    <col min="1545" max="1545" width="4.6640625" style="246" customWidth="1"/>
    <col min="1546" max="1546" width="13.109375" style="246" customWidth="1"/>
    <col min="1547" max="1548" width="13.33203125" style="246" customWidth="1"/>
    <col min="1549" max="1792" width="8.88671875" style="246"/>
    <col min="1793" max="1793" width="5.109375" style="246" customWidth="1"/>
    <col min="1794" max="1794" width="4.109375" style="246" customWidth="1"/>
    <col min="1795" max="1795" width="20.6640625" style="246" customWidth="1"/>
    <col min="1796" max="1796" width="3.33203125" style="246" customWidth="1"/>
    <col min="1797" max="1798" width="7.88671875" style="246" customWidth="1"/>
    <col min="1799" max="1799" width="9.33203125" style="246" customWidth="1"/>
    <col min="1800" max="1800" width="5" style="246" customWidth="1"/>
    <col min="1801" max="1801" width="4.6640625" style="246" customWidth="1"/>
    <col min="1802" max="1802" width="13.109375" style="246" customWidth="1"/>
    <col min="1803" max="1804" width="13.33203125" style="246" customWidth="1"/>
    <col min="1805" max="2048" width="8.88671875" style="246"/>
    <col min="2049" max="2049" width="5.109375" style="246" customWidth="1"/>
    <col min="2050" max="2050" width="4.109375" style="246" customWidth="1"/>
    <col min="2051" max="2051" width="20.6640625" style="246" customWidth="1"/>
    <col min="2052" max="2052" width="3.33203125" style="246" customWidth="1"/>
    <col min="2053" max="2054" width="7.88671875" style="246" customWidth="1"/>
    <col min="2055" max="2055" width="9.33203125" style="246" customWidth="1"/>
    <col min="2056" max="2056" width="5" style="246" customWidth="1"/>
    <col min="2057" max="2057" width="4.6640625" style="246" customWidth="1"/>
    <col min="2058" max="2058" width="13.109375" style="246" customWidth="1"/>
    <col min="2059" max="2060" width="13.33203125" style="246" customWidth="1"/>
    <col min="2061" max="2304" width="8.88671875" style="246"/>
    <col min="2305" max="2305" width="5.109375" style="246" customWidth="1"/>
    <col min="2306" max="2306" width="4.109375" style="246" customWidth="1"/>
    <col min="2307" max="2307" width="20.6640625" style="246" customWidth="1"/>
    <col min="2308" max="2308" width="3.33203125" style="246" customWidth="1"/>
    <col min="2309" max="2310" width="7.88671875" style="246" customWidth="1"/>
    <col min="2311" max="2311" width="9.33203125" style="246" customWidth="1"/>
    <col min="2312" max="2312" width="5" style="246" customWidth="1"/>
    <col min="2313" max="2313" width="4.6640625" style="246" customWidth="1"/>
    <col min="2314" max="2314" width="13.109375" style="246" customWidth="1"/>
    <col min="2315" max="2316" width="13.33203125" style="246" customWidth="1"/>
    <col min="2317" max="2560" width="8.88671875" style="246"/>
    <col min="2561" max="2561" width="5.109375" style="246" customWidth="1"/>
    <col min="2562" max="2562" width="4.109375" style="246" customWidth="1"/>
    <col min="2563" max="2563" width="20.6640625" style="246" customWidth="1"/>
    <col min="2564" max="2564" width="3.33203125" style="246" customWidth="1"/>
    <col min="2565" max="2566" width="7.88671875" style="246" customWidth="1"/>
    <col min="2567" max="2567" width="9.33203125" style="246" customWidth="1"/>
    <col min="2568" max="2568" width="5" style="246" customWidth="1"/>
    <col min="2569" max="2569" width="4.6640625" style="246" customWidth="1"/>
    <col min="2570" max="2570" width="13.109375" style="246" customWidth="1"/>
    <col min="2571" max="2572" width="13.33203125" style="246" customWidth="1"/>
    <col min="2573" max="2816" width="8.88671875" style="246"/>
    <col min="2817" max="2817" width="5.109375" style="246" customWidth="1"/>
    <col min="2818" max="2818" width="4.109375" style="246" customWidth="1"/>
    <col min="2819" max="2819" width="20.6640625" style="246" customWidth="1"/>
    <col min="2820" max="2820" width="3.33203125" style="246" customWidth="1"/>
    <col min="2821" max="2822" width="7.88671875" style="246" customWidth="1"/>
    <col min="2823" max="2823" width="9.33203125" style="246" customWidth="1"/>
    <col min="2824" max="2824" width="5" style="246" customWidth="1"/>
    <col min="2825" max="2825" width="4.6640625" style="246" customWidth="1"/>
    <col min="2826" max="2826" width="13.109375" style="246" customWidth="1"/>
    <col min="2827" max="2828" width="13.33203125" style="246" customWidth="1"/>
    <col min="2829" max="3072" width="8.88671875" style="246"/>
    <col min="3073" max="3073" width="5.109375" style="246" customWidth="1"/>
    <col min="3074" max="3074" width="4.109375" style="246" customWidth="1"/>
    <col min="3075" max="3075" width="20.6640625" style="246" customWidth="1"/>
    <col min="3076" max="3076" width="3.33203125" style="246" customWidth="1"/>
    <col min="3077" max="3078" width="7.88671875" style="246" customWidth="1"/>
    <col min="3079" max="3079" width="9.33203125" style="246" customWidth="1"/>
    <col min="3080" max="3080" width="5" style="246" customWidth="1"/>
    <col min="3081" max="3081" width="4.6640625" style="246" customWidth="1"/>
    <col min="3082" max="3082" width="13.109375" style="246" customWidth="1"/>
    <col min="3083" max="3084" width="13.33203125" style="246" customWidth="1"/>
    <col min="3085" max="3328" width="8.88671875" style="246"/>
    <col min="3329" max="3329" width="5.109375" style="246" customWidth="1"/>
    <col min="3330" max="3330" width="4.109375" style="246" customWidth="1"/>
    <col min="3331" max="3331" width="20.6640625" style="246" customWidth="1"/>
    <col min="3332" max="3332" width="3.33203125" style="246" customWidth="1"/>
    <col min="3333" max="3334" width="7.88671875" style="246" customWidth="1"/>
    <col min="3335" max="3335" width="9.33203125" style="246" customWidth="1"/>
    <col min="3336" max="3336" width="5" style="246" customWidth="1"/>
    <col min="3337" max="3337" width="4.6640625" style="246" customWidth="1"/>
    <col min="3338" max="3338" width="13.109375" style="246" customWidth="1"/>
    <col min="3339" max="3340" width="13.33203125" style="246" customWidth="1"/>
    <col min="3341" max="3584" width="8.88671875" style="246"/>
    <col min="3585" max="3585" width="5.109375" style="246" customWidth="1"/>
    <col min="3586" max="3586" width="4.109375" style="246" customWidth="1"/>
    <col min="3587" max="3587" width="20.6640625" style="246" customWidth="1"/>
    <col min="3588" max="3588" width="3.33203125" style="246" customWidth="1"/>
    <col min="3589" max="3590" width="7.88671875" style="246" customWidth="1"/>
    <col min="3591" max="3591" width="9.33203125" style="246" customWidth="1"/>
    <col min="3592" max="3592" width="5" style="246" customWidth="1"/>
    <col min="3593" max="3593" width="4.6640625" style="246" customWidth="1"/>
    <col min="3594" max="3594" width="13.109375" style="246" customWidth="1"/>
    <col min="3595" max="3596" width="13.33203125" style="246" customWidth="1"/>
    <col min="3597" max="3840" width="8.88671875" style="246"/>
    <col min="3841" max="3841" width="5.109375" style="246" customWidth="1"/>
    <col min="3842" max="3842" width="4.109375" style="246" customWidth="1"/>
    <col min="3843" max="3843" width="20.6640625" style="246" customWidth="1"/>
    <col min="3844" max="3844" width="3.33203125" style="246" customWidth="1"/>
    <col min="3845" max="3846" width="7.88671875" style="246" customWidth="1"/>
    <col min="3847" max="3847" width="9.33203125" style="246" customWidth="1"/>
    <col min="3848" max="3848" width="5" style="246" customWidth="1"/>
    <col min="3849" max="3849" width="4.6640625" style="246" customWidth="1"/>
    <col min="3850" max="3850" width="13.109375" style="246" customWidth="1"/>
    <col min="3851" max="3852" width="13.33203125" style="246" customWidth="1"/>
    <col min="3853" max="4096" width="8.88671875" style="246"/>
    <col min="4097" max="4097" width="5.109375" style="246" customWidth="1"/>
    <col min="4098" max="4098" width="4.109375" style="246" customWidth="1"/>
    <col min="4099" max="4099" width="20.6640625" style="246" customWidth="1"/>
    <col min="4100" max="4100" width="3.33203125" style="246" customWidth="1"/>
    <col min="4101" max="4102" width="7.88671875" style="246" customWidth="1"/>
    <col min="4103" max="4103" width="9.33203125" style="246" customWidth="1"/>
    <col min="4104" max="4104" width="5" style="246" customWidth="1"/>
    <col min="4105" max="4105" width="4.6640625" style="246" customWidth="1"/>
    <col min="4106" max="4106" width="13.109375" style="246" customWidth="1"/>
    <col min="4107" max="4108" width="13.33203125" style="246" customWidth="1"/>
    <col min="4109" max="4352" width="8.88671875" style="246"/>
    <col min="4353" max="4353" width="5.109375" style="246" customWidth="1"/>
    <col min="4354" max="4354" width="4.109375" style="246" customWidth="1"/>
    <col min="4355" max="4355" width="20.6640625" style="246" customWidth="1"/>
    <col min="4356" max="4356" width="3.33203125" style="246" customWidth="1"/>
    <col min="4357" max="4358" width="7.88671875" style="246" customWidth="1"/>
    <col min="4359" max="4359" width="9.33203125" style="246" customWidth="1"/>
    <col min="4360" max="4360" width="5" style="246" customWidth="1"/>
    <col min="4361" max="4361" width="4.6640625" style="246" customWidth="1"/>
    <col min="4362" max="4362" width="13.109375" style="246" customWidth="1"/>
    <col min="4363" max="4364" width="13.33203125" style="246" customWidth="1"/>
    <col min="4365" max="4608" width="8.88671875" style="246"/>
    <col min="4609" max="4609" width="5.109375" style="246" customWidth="1"/>
    <col min="4610" max="4610" width="4.109375" style="246" customWidth="1"/>
    <col min="4611" max="4611" width="20.6640625" style="246" customWidth="1"/>
    <col min="4612" max="4612" width="3.33203125" style="246" customWidth="1"/>
    <col min="4613" max="4614" width="7.88671875" style="246" customWidth="1"/>
    <col min="4615" max="4615" width="9.33203125" style="246" customWidth="1"/>
    <col min="4616" max="4616" width="5" style="246" customWidth="1"/>
    <col min="4617" max="4617" width="4.6640625" style="246" customWidth="1"/>
    <col min="4618" max="4618" width="13.109375" style="246" customWidth="1"/>
    <col min="4619" max="4620" width="13.33203125" style="246" customWidth="1"/>
    <col min="4621" max="4864" width="8.88671875" style="246"/>
    <col min="4865" max="4865" width="5.109375" style="246" customWidth="1"/>
    <col min="4866" max="4866" width="4.109375" style="246" customWidth="1"/>
    <col min="4867" max="4867" width="20.6640625" style="246" customWidth="1"/>
    <col min="4868" max="4868" width="3.33203125" style="246" customWidth="1"/>
    <col min="4869" max="4870" width="7.88671875" style="246" customWidth="1"/>
    <col min="4871" max="4871" width="9.33203125" style="246" customWidth="1"/>
    <col min="4872" max="4872" width="5" style="246" customWidth="1"/>
    <col min="4873" max="4873" width="4.6640625" style="246" customWidth="1"/>
    <col min="4874" max="4874" width="13.109375" style="246" customWidth="1"/>
    <col min="4875" max="4876" width="13.33203125" style="246" customWidth="1"/>
    <col min="4877" max="5120" width="8.88671875" style="246"/>
    <col min="5121" max="5121" width="5.109375" style="246" customWidth="1"/>
    <col min="5122" max="5122" width="4.109375" style="246" customWidth="1"/>
    <col min="5123" max="5123" width="20.6640625" style="246" customWidth="1"/>
    <col min="5124" max="5124" width="3.33203125" style="246" customWidth="1"/>
    <col min="5125" max="5126" width="7.88671875" style="246" customWidth="1"/>
    <col min="5127" max="5127" width="9.33203125" style="246" customWidth="1"/>
    <col min="5128" max="5128" width="5" style="246" customWidth="1"/>
    <col min="5129" max="5129" width="4.6640625" style="246" customWidth="1"/>
    <col min="5130" max="5130" width="13.109375" style="246" customWidth="1"/>
    <col min="5131" max="5132" width="13.33203125" style="246" customWidth="1"/>
    <col min="5133" max="5376" width="8.88671875" style="246"/>
    <col min="5377" max="5377" width="5.109375" style="246" customWidth="1"/>
    <col min="5378" max="5378" width="4.109375" style="246" customWidth="1"/>
    <col min="5379" max="5379" width="20.6640625" style="246" customWidth="1"/>
    <col min="5380" max="5380" width="3.33203125" style="246" customWidth="1"/>
    <col min="5381" max="5382" width="7.88671875" style="246" customWidth="1"/>
    <col min="5383" max="5383" width="9.33203125" style="246" customWidth="1"/>
    <col min="5384" max="5384" width="5" style="246" customWidth="1"/>
    <col min="5385" max="5385" width="4.6640625" style="246" customWidth="1"/>
    <col min="5386" max="5386" width="13.109375" style="246" customWidth="1"/>
    <col min="5387" max="5388" width="13.33203125" style="246" customWidth="1"/>
    <col min="5389" max="5632" width="8.88671875" style="246"/>
    <col min="5633" max="5633" width="5.109375" style="246" customWidth="1"/>
    <col min="5634" max="5634" width="4.109375" style="246" customWidth="1"/>
    <col min="5635" max="5635" width="20.6640625" style="246" customWidth="1"/>
    <col min="5636" max="5636" width="3.33203125" style="246" customWidth="1"/>
    <col min="5637" max="5638" width="7.88671875" style="246" customWidth="1"/>
    <col min="5639" max="5639" width="9.33203125" style="246" customWidth="1"/>
    <col min="5640" max="5640" width="5" style="246" customWidth="1"/>
    <col min="5641" max="5641" width="4.6640625" style="246" customWidth="1"/>
    <col min="5642" max="5642" width="13.109375" style="246" customWidth="1"/>
    <col min="5643" max="5644" width="13.33203125" style="246" customWidth="1"/>
    <col min="5645" max="5888" width="8.88671875" style="246"/>
    <col min="5889" max="5889" width="5.109375" style="246" customWidth="1"/>
    <col min="5890" max="5890" width="4.109375" style="246" customWidth="1"/>
    <col min="5891" max="5891" width="20.6640625" style="246" customWidth="1"/>
    <col min="5892" max="5892" width="3.33203125" style="246" customWidth="1"/>
    <col min="5893" max="5894" width="7.88671875" style="246" customWidth="1"/>
    <col min="5895" max="5895" width="9.33203125" style="246" customWidth="1"/>
    <col min="5896" max="5896" width="5" style="246" customWidth="1"/>
    <col min="5897" max="5897" width="4.6640625" style="246" customWidth="1"/>
    <col min="5898" max="5898" width="13.109375" style="246" customWidth="1"/>
    <col min="5899" max="5900" width="13.33203125" style="246" customWidth="1"/>
    <col min="5901" max="6144" width="8.88671875" style="246"/>
    <col min="6145" max="6145" width="5.109375" style="246" customWidth="1"/>
    <col min="6146" max="6146" width="4.109375" style="246" customWidth="1"/>
    <col min="6147" max="6147" width="20.6640625" style="246" customWidth="1"/>
    <col min="6148" max="6148" width="3.33203125" style="246" customWidth="1"/>
    <col min="6149" max="6150" width="7.88671875" style="246" customWidth="1"/>
    <col min="6151" max="6151" width="9.33203125" style="246" customWidth="1"/>
    <col min="6152" max="6152" width="5" style="246" customWidth="1"/>
    <col min="6153" max="6153" width="4.6640625" style="246" customWidth="1"/>
    <col min="6154" max="6154" width="13.109375" style="246" customWidth="1"/>
    <col min="6155" max="6156" width="13.33203125" style="246" customWidth="1"/>
    <col min="6157" max="6400" width="8.88671875" style="246"/>
    <col min="6401" max="6401" width="5.109375" style="246" customWidth="1"/>
    <col min="6402" max="6402" width="4.109375" style="246" customWidth="1"/>
    <col min="6403" max="6403" width="20.6640625" style="246" customWidth="1"/>
    <col min="6404" max="6404" width="3.33203125" style="246" customWidth="1"/>
    <col min="6405" max="6406" width="7.88671875" style="246" customWidth="1"/>
    <col min="6407" max="6407" width="9.33203125" style="246" customWidth="1"/>
    <col min="6408" max="6408" width="5" style="246" customWidth="1"/>
    <col min="6409" max="6409" width="4.6640625" style="246" customWidth="1"/>
    <col min="6410" max="6410" width="13.109375" style="246" customWidth="1"/>
    <col min="6411" max="6412" width="13.33203125" style="246" customWidth="1"/>
    <col min="6413" max="6656" width="8.88671875" style="246"/>
    <col min="6657" max="6657" width="5.109375" style="246" customWidth="1"/>
    <col min="6658" max="6658" width="4.109375" style="246" customWidth="1"/>
    <col min="6659" max="6659" width="20.6640625" style="246" customWidth="1"/>
    <col min="6660" max="6660" width="3.33203125" style="246" customWidth="1"/>
    <col min="6661" max="6662" width="7.88671875" style="246" customWidth="1"/>
    <col min="6663" max="6663" width="9.33203125" style="246" customWidth="1"/>
    <col min="6664" max="6664" width="5" style="246" customWidth="1"/>
    <col min="6665" max="6665" width="4.6640625" style="246" customWidth="1"/>
    <col min="6666" max="6666" width="13.109375" style="246" customWidth="1"/>
    <col min="6667" max="6668" width="13.33203125" style="246" customWidth="1"/>
    <col min="6669" max="6912" width="8.88671875" style="246"/>
    <col min="6913" max="6913" width="5.109375" style="246" customWidth="1"/>
    <col min="6914" max="6914" width="4.109375" style="246" customWidth="1"/>
    <col min="6915" max="6915" width="20.6640625" style="246" customWidth="1"/>
    <col min="6916" max="6916" width="3.33203125" style="246" customWidth="1"/>
    <col min="6917" max="6918" width="7.88671875" style="246" customWidth="1"/>
    <col min="6919" max="6919" width="9.33203125" style="246" customWidth="1"/>
    <col min="6920" max="6920" width="5" style="246" customWidth="1"/>
    <col min="6921" max="6921" width="4.6640625" style="246" customWidth="1"/>
    <col min="6922" max="6922" width="13.109375" style="246" customWidth="1"/>
    <col min="6923" max="6924" width="13.33203125" style="246" customWidth="1"/>
    <col min="6925" max="7168" width="8.88671875" style="246"/>
    <col min="7169" max="7169" width="5.109375" style="246" customWidth="1"/>
    <col min="7170" max="7170" width="4.109375" style="246" customWidth="1"/>
    <col min="7171" max="7171" width="20.6640625" style="246" customWidth="1"/>
    <col min="7172" max="7172" width="3.33203125" style="246" customWidth="1"/>
    <col min="7173" max="7174" width="7.88671875" style="246" customWidth="1"/>
    <col min="7175" max="7175" width="9.33203125" style="246" customWidth="1"/>
    <col min="7176" max="7176" width="5" style="246" customWidth="1"/>
    <col min="7177" max="7177" width="4.6640625" style="246" customWidth="1"/>
    <col min="7178" max="7178" width="13.109375" style="246" customWidth="1"/>
    <col min="7179" max="7180" width="13.33203125" style="246" customWidth="1"/>
    <col min="7181" max="7424" width="8.88671875" style="246"/>
    <col min="7425" max="7425" width="5.109375" style="246" customWidth="1"/>
    <col min="7426" max="7426" width="4.109375" style="246" customWidth="1"/>
    <col min="7427" max="7427" width="20.6640625" style="246" customWidth="1"/>
    <col min="7428" max="7428" width="3.33203125" style="246" customWidth="1"/>
    <col min="7429" max="7430" width="7.88671875" style="246" customWidth="1"/>
    <col min="7431" max="7431" width="9.33203125" style="246" customWidth="1"/>
    <col min="7432" max="7432" width="5" style="246" customWidth="1"/>
    <col min="7433" max="7433" width="4.6640625" style="246" customWidth="1"/>
    <col min="7434" max="7434" width="13.109375" style="246" customWidth="1"/>
    <col min="7435" max="7436" width="13.33203125" style="246" customWidth="1"/>
    <col min="7437" max="7680" width="8.88671875" style="246"/>
    <col min="7681" max="7681" width="5.109375" style="246" customWidth="1"/>
    <col min="7682" max="7682" width="4.109375" style="246" customWidth="1"/>
    <col min="7683" max="7683" width="20.6640625" style="246" customWidth="1"/>
    <col min="7684" max="7684" width="3.33203125" style="246" customWidth="1"/>
    <col min="7685" max="7686" width="7.88671875" style="246" customWidth="1"/>
    <col min="7687" max="7687" width="9.33203125" style="246" customWidth="1"/>
    <col min="7688" max="7688" width="5" style="246" customWidth="1"/>
    <col min="7689" max="7689" width="4.6640625" style="246" customWidth="1"/>
    <col min="7690" max="7690" width="13.109375" style="246" customWidth="1"/>
    <col min="7691" max="7692" width="13.33203125" style="246" customWidth="1"/>
    <col min="7693" max="7936" width="8.88671875" style="246"/>
    <col min="7937" max="7937" width="5.109375" style="246" customWidth="1"/>
    <col min="7938" max="7938" width="4.109375" style="246" customWidth="1"/>
    <col min="7939" max="7939" width="20.6640625" style="246" customWidth="1"/>
    <col min="7940" max="7940" width="3.33203125" style="246" customWidth="1"/>
    <col min="7941" max="7942" width="7.88671875" style="246" customWidth="1"/>
    <col min="7943" max="7943" width="9.33203125" style="246" customWidth="1"/>
    <col min="7944" max="7944" width="5" style="246" customWidth="1"/>
    <col min="7945" max="7945" width="4.6640625" style="246" customWidth="1"/>
    <col min="7946" max="7946" width="13.109375" style="246" customWidth="1"/>
    <col min="7947" max="7948" width="13.33203125" style="246" customWidth="1"/>
    <col min="7949" max="8192" width="8.88671875" style="246"/>
    <col min="8193" max="8193" width="5.109375" style="246" customWidth="1"/>
    <col min="8194" max="8194" width="4.109375" style="246" customWidth="1"/>
    <col min="8195" max="8195" width="20.6640625" style="246" customWidth="1"/>
    <col min="8196" max="8196" width="3.33203125" style="246" customWidth="1"/>
    <col min="8197" max="8198" width="7.88671875" style="246" customWidth="1"/>
    <col min="8199" max="8199" width="9.33203125" style="246" customWidth="1"/>
    <col min="8200" max="8200" width="5" style="246" customWidth="1"/>
    <col min="8201" max="8201" width="4.6640625" style="246" customWidth="1"/>
    <col min="8202" max="8202" width="13.109375" style="246" customWidth="1"/>
    <col min="8203" max="8204" width="13.33203125" style="246" customWidth="1"/>
    <col min="8205" max="8448" width="8.88671875" style="246"/>
    <col min="8449" max="8449" width="5.109375" style="246" customWidth="1"/>
    <col min="8450" max="8450" width="4.109375" style="246" customWidth="1"/>
    <col min="8451" max="8451" width="20.6640625" style="246" customWidth="1"/>
    <col min="8452" max="8452" width="3.33203125" style="246" customWidth="1"/>
    <col min="8453" max="8454" width="7.88671875" style="246" customWidth="1"/>
    <col min="8455" max="8455" width="9.33203125" style="246" customWidth="1"/>
    <col min="8456" max="8456" width="5" style="246" customWidth="1"/>
    <col min="8457" max="8457" width="4.6640625" style="246" customWidth="1"/>
    <col min="8458" max="8458" width="13.109375" style="246" customWidth="1"/>
    <col min="8459" max="8460" width="13.33203125" style="246" customWidth="1"/>
    <col min="8461" max="8704" width="8.88671875" style="246"/>
    <col min="8705" max="8705" width="5.109375" style="246" customWidth="1"/>
    <col min="8706" max="8706" width="4.109375" style="246" customWidth="1"/>
    <col min="8707" max="8707" width="20.6640625" style="246" customWidth="1"/>
    <col min="8708" max="8708" width="3.33203125" style="246" customWidth="1"/>
    <col min="8709" max="8710" width="7.88671875" style="246" customWidth="1"/>
    <col min="8711" max="8711" width="9.33203125" style="246" customWidth="1"/>
    <col min="8712" max="8712" width="5" style="246" customWidth="1"/>
    <col min="8713" max="8713" width="4.6640625" style="246" customWidth="1"/>
    <col min="8714" max="8714" width="13.109375" style="246" customWidth="1"/>
    <col min="8715" max="8716" width="13.33203125" style="246" customWidth="1"/>
    <col min="8717" max="8960" width="8.88671875" style="246"/>
    <col min="8961" max="8961" width="5.109375" style="246" customWidth="1"/>
    <col min="8962" max="8962" width="4.109375" style="246" customWidth="1"/>
    <col min="8963" max="8963" width="20.6640625" style="246" customWidth="1"/>
    <col min="8964" max="8964" width="3.33203125" style="246" customWidth="1"/>
    <col min="8965" max="8966" width="7.88671875" style="246" customWidth="1"/>
    <col min="8967" max="8967" width="9.33203125" style="246" customWidth="1"/>
    <col min="8968" max="8968" width="5" style="246" customWidth="1"/>
    <col min="8969" max="8969" width="4.6640625" style="246" customWidth="1"/>
    <col min="8970" max="8970" width="13.109375" style="246" customWidth="1"/>
    <col min="8971" max="8972" width="13.33203125" style="246" customWidth="1"/>
    <col min="8973" max="9216" width="8.88671875" style="246"/>
    <col min="9217" max="9217" width="5.109375" style="246" customWidth="1"/>
    <col min="9218" max="9218" width="4.109375" style="246" customWidth="1"/>
    <col min="9219" max="9219" width="20.6640625" style="246" customWidth="1"/>
    <col min="9220" max="9220" width="3.33203125" style="246" customWidth="1"/>
    <col min="9221" max="9222" width="7.88671875" style="246" customWidth="1"/>
    <col min="9223" max="9223" width="9.33203125" style="246" customWidth="1"/>
    <col min="9224" max="9224" width="5" style="246" customWidth="1"/>
    <col min="9225" max="9225" width="4.6640625" style="246" customWidth="1"/>
    <col min="9226" max="9226" width="13.109375" style="246" customWidth="1"/>
    <col min="9227" max="9228" width="13.33203125" style="246" customWidth="1"/>
    <col min="9229" max="9472" width="8.88671875" style="246"/>
    <col min="9473" max="9473" width="5.109375" style="246" customWidth="1"/>
    <col min="9474" max="9474" width="4.109375" style="246" customWidth="1"/>
    <col min="9475" max="9475" width="20.6640625" style="246" customWidth="1"/>
    <col min="9476" max="9476" width="3.33203125" style="246" customWidth="1"/>
    <col min="9477" max="9478" width="7.88671875" style="246" customWidth="1"/>
    <col min="9479" max="9479" width="9.33203125" style="246" customWidth="1"/>
    <col min="9480" max="9480" width="5" style="246" customWidth="1"/>
    <col min="9481" max="9481" width="4.6640625" style="246" customWidth="1"/>
    <col min="9482" max="9482" width="13.109375" style="246" customWidth="1"/>
    <col min="9483" max="9484" width="13.33203125" style="246" customWidth="1"/>
    <col min="9485" max="9728" width="8.88671875" style="246"/>
    <col min="9729" max="9729" width="5.109375" style="246" customWidth="1"/>
    <col min="9730" max="9730" width="4.109375" style="246" customWidth="1"/>
    <col min="9731" max="9731" width="20.6640625" style="246" customWidth="1"/>
    <col min="9732" max="9732" width="3.33203125" style="246" customWidth="1"/>
    <col min="9733" max="9734" width="7.88671875" style="246" customWidth="1"/>
    <col min="9735" max="9735" width="9.33203125" style="246" customWidth="1"/>
    <col min="9736" max="9736" width="5" style="246" customWidth="1"/>
    <col min="9737" max="9737" width="4.6640625" style="246" customWidth="1"/>
    <col min="9738" max="9738" width="13.109375" style="246" customWidth="1"/>
    <col min="9739" max="9740" width="13.33203125" style="246" customWidth="1"/>
    <col min="9741" max="9984" width="8.88671875" style="246"/>
    <col min="9985" max="9985" width="5.109375" style="246" customWidth="1"/>
    <col min="9986" max="9986" width="4.109375" style="246" customWidth="1"/>
    <col min="9987" max="9987" width="20.6640625" style="246" customWidth="1"/>
    <col min="9988" max="9988" width="3.33203125" style="246" customWidth="1"/>
    <col min="9989" max="9990" width="7.88671875" style="246" customWidth="1"/>
    <col min="9991" max="9991" width="9.33203125" style="246" customWidth="1"/>
    <col min="9992" max="9992" width="5" style="246" customWidth="1"/>
    <col min="9993" max="9993" width="4.6640625" style="246" customWidth="1"/>
    <col min="9994" max="9994" width="13.109375" style="246" customWidth="1"/>
    <col min="9995" max="9996" width="13.33203125" style="246" customWidth="1"/>
    <col min="9997" max="10240" width="8.88671875" style="246"/>
    <col min="10241" max="10241" width="5.109375" style="246" customWidth="1"/>
    <col min="10242" max="10242" width="4.109375" style="246" customWidth="1"/>
    <col min="10243" max="10243" width="20.6640625" style="246" customWidth="1"/>
    <col min="10244" max="10244" width="3.33203125" style="246" customWidth="1"/>
    <col min="10245" max="10246" width="7.88671875" style="246" customWidth="1"/>
    <col min="10247" max="10247" width="9.33203125" style="246" customWidth="1"/>
    <col min="10248" max="10248" width="5" style="246" customWidth="1"/>
    <col min="10249" max="10249" width="4.6640625" style="246" customWidth="1"/>
    <col min="10250" max="10250" width="13.109375" style="246" customWidth="1"/>
    <col min="10251" max="10252" width="13.33203125" style="246" customWidth="1"/>
    <col min="10253" max="10496" width="8.88671875" style="246"/>
    <col min="10497" max="10497" width="5.109375" style="246" customWidth="1"/>
    <col min="10498" max="10498" width="4.109375" style="246" customWidth="1"/>
    <col min="10499" max="10499" width="20.6640625" style="246" customWidth="1"/>
    <col min="10500" max="10500" width="3.33203125" style="246" customWidth="1"/>
    <col min="10501" max="10502" width="7.88671875" style="246" customWidth="1"/>
    <col min="10503" max="10503" width="9.33203125" style="246" customWidth="1"/>
    <col min="10504" max="10504" width="5" style="246" customWidth="1"/>
    <col min="10505" max="10505" width="4.6640625" style="246" customWidth="1"/>
    <col min="10506" max="10506" width="13.109375" style="246" customWidth="1"/>
    <col min="10507" max="10508" width="13.33203125" style="246" customWidth="1"/>
    <col min="10509" max="10752" width="8.88671875" style="246"/>
    <col min="10753" max="10753" width="5.109375" style="246" customWidth="1"/>
    <col min="10754" max="10754" width="4.109375" style="246" customWidth="1"/>
    <col min="10755" max="10755" width="20.6640625" style="246" customWidth="1"/>
    <col min="10756" max="10756" width="3.33203125" style="246" customWidth="1"/>
    <col min="10757" max="10758" width="7.88671875" style="246" customWidth="1"/>
    <col min="10759" max="10759" width="9.33203125" style="246" customWidth="1"/>
    <col min="10760" max="10760" width="5" style="246" customWidth="1"/>
    <col min="10761" max="10761" width="4.6640625" style="246" customWidth="1"/>
    <col min="10762" max="10762" width="13.109375" style="246" customWidth="1"/>
    <col min="10763" max="10764" width="13.33203125" style="246" customWidth="1"/>
    <col min="10765" max="11008" width="8.88671875" style="246"/>
    <col min="11009" max="11009" width="5.109375" style="246" customWidth="1"/>
    <col min="11010" max="11010" width="4.109375" style="246" customWidth="1"/>
    <col min="11011" max="11011" width="20.6640625" style="246" customWidth="1"/>
    <col min="11012" max="11012" width="3.33203125" style="246" customWidth="1"/>
    <col min="11013" max="11014" width="7.88671875" style="246" customWidth="1"/>
    <col min="11015" max="11015" width="9.33203125" style="246" customWidth="1"/>
    <col min="11016" max="11016" width="5" style="246" customWidth="1"/>
    <col min="11017" max="11017" width="4.6640625" style="246" customWidth="1"/>
    <col min="11018" max="11018" width="13.109375" style="246" customWidth="1"/>
    <col min="11019" max="11020" width="13.33203125" style="246" customWidth="1"/>
    <col min="11021" max="11264" width="8.88671875" style="246"/>
    <col min="11265" max="11265" width="5.109375" style="246" customWidth="1"/>
    <col min="11266" max="11266" width="4.109375" style="246" customWidth="1"/>
    <col min="11267" max="11267" width="20.6640625" style="246" customWidth="1"/>
    <col min="11268" max="11268" width="3.33203125" style="246" customWidth="1"/>
    <col min="11269" max="11270" width="7.88671875" style="246" customWidth="1"/>
    <col min="11271" max="11271" width="9.33203125" style="246" customWidth="1"/>
    <col min="11272" max="11272" width="5" style="246" customWidth="1"/>
    <col min="11273" max="11273" width="4.6640625" style="246" customWidth="1"/>
    <col min="11274" max="11274" width="13.109375" style="246" customWidth="1"/>
    <col min="11275" max="11276" width="13.33203125" style="246" customWidth="1"/>
    <col min="11277" max="11520" width="8.88671875" style="246"/>
    <col min="11521" max="11521" width="5.109375" style="246" customWidth="1"/>
    <col min="11522" max="11522" width="4.109375" style="246" customWidth="1"/>
    <col min="11523" max="11523" width="20.6640625" style="246" customWidth="1"/>
    <col min="11524" max="11524" width="3.33203125" style="246" customWidth="1"/>
    <col min="11525" max="11526" width="7.88671875" style="246" customWidth="1"/>
    <col min="11527" max="11527" width="9.33203125" style="246" customWidth="1"/>
    <col min="11528" max="11528" width="5" style="246" customWidth="1"/>
    <col min="11529" max="11529" width="4.6640625" style="246" customWidth="1"/>
    <col min="11530" max="11530" width="13.109375" style="246" customWidth="1"/>
    <col min="11531" max="11532" width="13.33203125" style="246" customWidth="1"/>
    <col min="11533" max="11776" width="8.88671875" style="246"/>
    <col min="11777" max="11777" width="5.109375" style="246" customWidth="1"/>
    <col min="11778" max="11778" width="4.109375" style="246" customWidth="1"/>
    <col min="11779" max="11779" width="20.6640625" style="246" customWidth="1"/>
    <col min="11780" max="11780" width="3.33203125" style="246" customWidth="1"/>
    <col min="11781" max="11782" width="7.88671875" style="246" customWidth="1"/>
    <col min="11783" max="11783" width="9.33203125" style="246" customWidth="1"/>
    <col min="11784" max="11784" width="5" style="246" customWidth="1"/>
    <col min="11785" max="11785" width="4.6640625" style="246" customWidth="1"/>
    <col min="11786" max="11786" width="13.109375" style="246" customWidth="1"/>
    <col min="11787" max="11788" width="13.33203125" style="246" customWidth="1"/>
    <col min="11789" max="12032" width="8.88671875" style="246"/>
    <col min="12033" max="12033" width="5.109375" style="246" customWidth="1"/>
    <col min="12034" max="12034" width="4.109375" style="246" customWidth="1"/>
    <col min="12035" max="12035" width="20.6640625" style="246" customWidth="1"/>
    <col min="12036" max="12036" width="3.33203125" style="246" customWidth="1"/>
    <col min="12037" max="12038" width="7.88671875" style="246" customWidth="1"/>
    <col min="12039" max="12039" width="9.33203125" style="246" customWidth="1"/>
    <col min="12040" max="12040" width="5" style="246" customWidth="1"/>
    <col min="12041" max="12041" width="4.6640625" style="246" customWidth="1"/>
    <col min="12042" max="12042" width="13.109375" style="246" customWidth="1"/>
    <col min="12043" max="12044" width="13.33203125" style="246" customWidth="1"/>
    <col min="12045" max="12288" width="8.88671875" style="246"/>
    <col min="12289" max="12289" width="5.109375" style="246" customWidth="1"/>
    <col min="12290" max="12290" width="4.109375" style="246" customWidth="1"/>
    <col min="12291" max="12291" width="20.6640625" style="246" customWidth="1"/>
    <col min="12292" max="12292" width="3.33203125" style="246" customWidth="1"/>
    <col min="12293" max="12294" width="7.88671875" style="246" customWidth="1"/>
    <col min="12295" max="12295" width="9.33203125" style="246" customWidth="1"/>
    <col min="12296" max="12296" width="5" style="246" customWidth="1"/>
    <col min="12297" max="12297" width="4.6640625" style="246" customWidth="1"/>
    <col min="12298" max="12298" width="13.109375" style="246" customWidth="1"/>
    <col min="12299" max="12300" width="13.33203125" style="246" customWidth="1"/>
    <col min="12301" max="12544" width="8.88671875" style="246"/>
    <col min="12545" max="12545" width="5.109375" style="246" customWidth="1"/>
    <col min="12546" max="12546" width="4.109375" style="246" customWidth="1"/>
    <col min="12547" max="12547" width="20.6640625" style="246" customWidth="1"/>
    <col min="12548" max="12548" width="3.33203125" style="246" customWidth="1"/>
    <col min="12549" max="12550" width="7.88671875" style="246" customWidth="1"/>
    <col min="12551" max="12551" width="9.33203125" style="246" customWidth="1"/>
    <col min="12552" max="12552" width="5" style="246" customWidth="1"/>
    <col min="12553" max="12553" width="4.6640625" style="246" customWidth="1"/>
    <col min="12554" max="12554" width="13.109375" style="246" customWidth="1"/>
    <col min="12555" max="12556" width="13.33203125" style="246" customWidth="1"/>
    <col min="12557" max="12800" width="8.88671875" style="246"/>
    <col min="12801" max="12801" width="5.109375" style="246" customWidth="1"/>
    <col min="12802" max="12802" width="4.109375" style="246" customWidth="1"/>
    <col min="12803" max="12803" width="20.6640625" style="246" customWidth="1"/>
    <col min="12804" max="12804" width="3.33203125" style="246" customWidth="1"/>
    <col min="12805" max="12806" width="7.88671875" style="246" customWidth="1"/>
    <col min="12807" max="12807" width="9.33203125" style="246" customWidth="1"/>
    <col min="12808" max="12808" width="5" style="246" customWidth="1"/>
    <col min="12809" max="12809" width="4.6640625" style="246" customWidth="1"/>
    <col min="12810" max="12810" width="13.109375" style="246" customWidth="1"/>
    <col min="12811" max="12812" width="13.33203125" style="246" customWidth="1"/>
    <col min="12813" max="13056" width="8.88671875" style="246"/>
    <col min="13057" max="13057" width="5.109375" style="246" customWidth="1"/>
    <col min="13058" max="13058" width="4.109375" style="246" customWidth="1"/>
    <col min="13059" max="13059" width="20.6640625" style="246" customWidth="1"/>
    <col min="13060" max="13060" width="3.33203125" style="246" customWidth="1"/>
    <col min="13061" max="13062" width="7.88671875" style="246" customWidth="1"/>
    <col min="13063" max="13063" width="9.33203125" style="246" customWidth="1"/>
    <col min="13064" max="13064" width="5" style="246" customWidth="1"/>
    <col min="13065" max="13065" width="4.6640625" style="246" customWidth="1"/>
    <col min="13066" max="13066" width="13.109375" style="246" customWidth="1"/>
    <col min="13067" max="13068" width="13.33203125" style="246" customWidth="1"/>
    <col min="13069" max="13312" width="8.88671875" style="246"/>
    <col min="13313" max="13313" width="5.109375" style="246" customWidth="1"/>
    <col min="13314" max="13314" width="4.109375" style="246" customWidth="1"/>
    <col min="13315" max="13315" width="20.6640625" style="246" customWidth="1"/>
    <col min="13316" max="13316" width="3.33203125" style="246" customWidth="1"/>
    <col min="13317" max="13318" width="7.88671875" style="246" customWidth="1"/>
    <col min="13319" max="13319" width="9.33203125" style="246" customWidth="1"/>
    <col min="13320" max="13320" width="5" style="246" customWidth="1"/>
    <col min="13321" max="13321" width="4.6640625" style="246" customWidth="1"/>
    <col min="13322" max="13322" width="13.109375" style="246" customWidth="1"/>
    <col min="13323" max="13324" width="13.33203125" style="246" customWidth="1"/>
    <col min="13325" max="13568" width="8.88671875" style="246"/>
    <col min="13569" max="13569" width="5.109375" style="246" customWidth="1"/>
    <col min="13570" max="13570" width="4.109375" style="246" customWidth="1"/>
    <col min="13571" max="13571" width="20.6640625" style="246" customWidth="1"/>
    <col min="13572" max="13572" width="3.33203125" style="246" customWidth="1"/>
    <col min="13573" max="13574" width="7.88671875" style="246" customWidth="1"/>
    <col min="13575" max="13575" width="9.33203125" style="246" customWidth="1"/>
    <col min="13576" max="13576" width="5" style="246" customWidth="1"/>
    <col min="13577" max="13577" width="4.6640625" style="246" customWidth="1"/>
    <col min="13578" max="13578" width="13.109375" style="246" customWidth="1"/>
    <col min="13579" max="13580" width="13.33203125" style="246" customWidth="1"/>
    <col min="13581" max="13824" width="8.88671875" style="246"/>
    <col min="13825" max="13825" width="5.109375" style="246" customWidth="1"/>
    <col min="13826" max="13826" width="4.109375" style="246" customWidth="1"/>
    <col min="13827" max="13827" width="20.6640625" style="246" customWidth="1"/>
    <col min="13828" max="13828" width="3.33203125" style="246" customWidth="1"/>
    <col min="13829" max="13830" width="7.88671875" style="246" customWidth="1"/>
    <col min="13831" max="13831" width="9.33203125" style="246" customWidth="1"/>
    <col min="13832" max="13832" width="5" style="246" customWidth="1"/>
    <col min="13833" max="13833" width="4.6640625" style="246" customWidth="1"/>
    <col min="13834" max="13834" width="13.109375" style="246" customWidth="1"/>
    <col min="13835" max="13836" width="13.33203125" style="246" customWidth="1"/>
    <col min="13837" max="14080" width="8.88671875" style="246"/>
    <col min="14081" max="14081" width="5.109375" style="246" customWidth="1"/>
    <col min="14082" max="14082" width="4.109375" style="246" customWidth="1"/>
    <col min="14083" max="14083" width="20.6640625" style="246" customWidth="1"/>
    <col min="14084" max="14084" width="3.33203125" style="246" customWidth="1"/>
    <col min="14085" max="14086" width="7.88671875" style="246" customWidth="1"/>
    <col min="14087" max="14087" width="9.33203125" style="246" customWidth="1"/>
    <col min="14088" max="14088" width="5" style="246" customWidth="1"/>
    <col min="14089" max="14089" width="4.6640625" style="246" customWidth="1"/>
    <col min="14090" max="14090" width="13.109375" style="246" customWidth="1"/>
    <col min="14091" max="14092" width="13.33203125" style="246" customWidth="1"/>
    <col min="14093" max="14336" width="8.88671875" style="246"/>
    <col min="14337" max="14337" width="5.109375" style="246" customWidth="1"/>
    <col min="14338" max="14338" width="4.109375" style="246" customWidth="1"/>
    <col min="14339" max="14339" width="20.6640625" style="246" customWidth="1"/>
    <col min="14340" max="14340" width="3.33203125" style="246" customWidth="1"/>
    <col min="14341" max="14342" width="7.88671875" style="246" customWidth="1"/>
    <col min="14343" max="14343" width="9.33203125" style="246" customWidth="1"/>
    <col min="14344" max="14344" width="5" style="246" customWidth="1"/>
    <col min="14345" max="14345" width="4.6640625" style="246" customWidth="1"/>
    <col min="14346" max="14346" width="13.109375" style="246" customWidth="1"/>
    <col min="14347" max="14348" width="13.33203125" style="246" customWidth="1"/>
    <col min="14349" max="14592" width="8.88671875" style="246"/>
    <col min="14593" max="14593" width="5.109375" style="246" customWidth="1"/>
    <col min="14594" max="14594" width="4.109375" style="246" customWidth="1"/>
    <col min="14595" max="14595" width="20.6640625" style="246" customWidth="1"/>
    <col min="14596" max="14596" width="3.33203125" style="246" customWidth="1"/>
    <col min="14597" max="14598" width="7.88671875" style="246" customWidth="1"/>
    <col min="14599" max="14599" width="9.33203125" style="246" customWidth="1"/>
    <col min="14600" max="14600" width="5" style="246" customWidth="1"/>
    <col min="14601" max="14601" width="4.6640625" style="246" customWidth="1"/>
    <col min="14602" max="14602" width="13.109375" style="246" customWidth="1"/>
    <col min="14603" max="14604" width="13.33203125" style="246" customWidth="1"/>
    <col min="14605" max="14848" width="8.88671875" style="246"/>
    <col min="14849" max="14849" width="5.109375" style="246" customWidth="1"/>
    <col min="14850" max="14850" width="4.109375" style="246" customWidth="1"/>
    <col min="14851" max="14851" width="20.6640625" style="246" customWidth="1"/>
    <col min="14852" max="14852" width="3.33203125" style="246" customWidth="1"/>
    <col min="14853" max="14854" width="7.88671875" style="246" customWidth="1"/>
    <col min="14855" max="14855" width="9.33203125" style="246" customWidth="1"/>
    <col min="14856" max="14856" width="5" style="246" customWidth="1"/>
    <col min="14857" max="14857" width="4.6640625" style="246" customWidth="1"/>
    <col min="14858" max="14858" width="13.109375" style="246" customWidth="1"/>
    <col min="14859" max="14860" width="13.33203125" style="246" customWidth="1"/>
    <col min="14861" max="15104" width="8.88671875" style="246"/>
    <col min="15105" max="15105" width="5.109375" style="246" customWidth="1"/>
    <col min="15106" max="15106" width="4.109375" style="246" customWidth="1"/>
    <col min="15107" max="15107" width="20.6640625" style="246" customWidth="1"/>
    <col min="15108" max="15108" width="3.33203125" style="246" customWidth="1"/>
    <col min="15109" max="15110" width="7.88671875" style="246" customWidth="1"/>
    <col min="15111" max="15111" width="9.33203125" style="246" customWidth="1"/>
    <col min="15112" max="15112" width="5" style="246" customWidth="1"/>
    <col min="15113" max="15113" width="4.6640625" style="246" customWidth="1"/>
    <col min="15114" max="15114" width="13.109375" style="246" customWidth="1"/>
    <col min="15115" max="15116" width="13.33203125" style="246" customWidth="1"/>
    <col min="15117" max="15360" width="8.88671875" style="246"/>
    <col min="15361" max="15361" width="5.109375" style="246" customWidth="1"/>
    <col min="15362" max="15362" width="4.109375" style="246" customWidth="1"/>
    <col min="15363" max="15363" width="20.6640625" style="246" customWidth="1"/>
    <col min="15364" max="15364" width="3.33203125" style="246" customWidth="1"/>
    <col min="15365" max="15366" width="7.88671875" style="246" customWidth="1"/>
    <col min="15367" max="15367" width="9.33203125" style="246" customWidth="1"/>
    <col min="15368" max="15368" width="5" style="246" customWidth="1"/>
    <col min="15369" max="15369" width="4.6640625" style="246" customWidth="1"/>
    <col min="15370" max="15370" width="13.109375" style="246" customWidth="1"/>
    <col min="15371" max="15372" width="13.33203125" style="246" customWidth="1"/>
    <col min="15373" max="15616" width="8.88671875" style="246"/>
    <col min="15617" max="15617" width="5.109375" style="246" customWidth="1"/>
    <col min="15618" max="15618" width="4.109375" style="246" customWidth="1"/>
    <col min="15619" max="15619" width="20.6640625" style="246" customWidth="1"/>
    <col min="15620" max="15620" width="3.33203125" style="246" customWidth="1"/>
    <col min="15621" max="15622" width="7.88671875" style="246" customWidth="1"/>
    <col min="15623" max="15623" width="9.33203125" style="246" customWidth="1"/>
    <col min="15624" max="15624" width="5" style="246" customWidth="1"/>
    <col min="15625" max="15625" width="4.6640625" style="246" customWidth="1"/>
    <col min="15626" max="15626" width="13.109375" style="246" customWidth="1"/>
    <col min="15627" max="15628" width="13.33203125" style="246" customWidth="1"/>
    <col min="15629" max="15872" width="8.88671875" style="246"/>
    <col min="15873" max="15873" width="5.109375" style="246" customWidth="1"/>
    <col min="15874" max="15874" width="4.109375" style="246" customWidth="1"/>
    <col min="15875" max="15875" width="20.6640625" style="246" customWidth="1"/>
    <col min="15876" max="15876" width="3.33203125" style="246" customWidth="1"/>
    <col min="15877" max="15878" width="7.88671875" style="246" customWidth="1"/>
    <col min="15879" max="15879" width="9.33203125" style="246" customWidth="1"/>
    <col min="15880" max="15880" width="5" style="246" customWidth="1"/>
    <col min="15881" max="15881" width="4.6640625" style="246" customWidth="1"/>
    <col min="15882" max="15882" width="13.109375" style="246" customWidth="1"/>
    <col min="15883" max="15884" width="13.33203125" style="246" customWidth="1"/>
    <col min="15885" max="16128" width="8.88671875" style="246"/>
    <col min="16129" max="16129" width="5.109375" style="246" customWidth="1"/>
    <col min="16130" max="16130" width="4.109375" style="246" customWidth="1"/>
    <col min="16131" max="16131" width="20.6640625" style="246" customWidth="1"/>
    <col min="16132" max="16132" width="3.33203125" style="246" customWidth="1"/>
    <col min="16133" max="16134" width="7.88671875" style="246" customWidth="1"/>
    <col min="16135" max="16135" width="9.33203125" style="246" customWidth="1"/>
    <col min="16136" max="16136" width="5" style="246" customWidth="1"/>
    <col min="16137" max="16137" width="4.6640625" style="246" customWidth="1"/>
    <col min="16138" max="16138" width="13.109375" style="246" customWidth="1"/>
    <col min="16139" max="16140" width="13.33203125" style="246" customWidth="1"/>
    <col min="16141" max="16384" width="8.88671875" style="246"/>
  </cols>
  <sheetData>
    <row r="1" spans="1:12" ht="18" customHeight="1" x14ac:dyDescent="0.25">
      <c r="A1" s="247"/>
      <c r="B1" s="248" t="s">
        <v>266</v>
      </c>
      <c r="C1" s="247"/>
      <c r="D1" s="247"/>
      <c r="E1" s="247"/>
      <c r="F1" s="247"/>
      <c r="G1" s="247"/>
      <c r="H1" s="247"/>
      <c r="I1" s="247"/>
      <c r="J1" s="247"/>
    </row>
    <row r="2" spans="1:12" x14ac:dyDescent="0.15">
      <c r="A2" s="249" t="s">
        <v>242</v>
      </c>
      <c r="B2" s="249"/>
      <c r="C2" s="299" t="s">
        <v>355</v>
      </c>
      <c r="D2" s="285" t="s">
        <v>269</v>
      </c>
      <c r="E2" s="643" t="s">
        <v>243</v>
      </c>
      <c r="F2" s="643"/>
      <c r="G2" s="643" t="s">
        <v>244</v>
      </c>
      <c r="H2" s="643"/>
      <c r="I2" s="643" t="s">
        <v>245</v>
      </c>
      <c r="J2" s="643"/>
    </row>
    <row r="3" spans="1:12" ht="26.25" customHeight="1" x14ac:dyDescent="0.15">
      <c r="A3" s="250" t="s">
        <v>246</v>
      </c>
      <c r="B3" s="251"/>
      <c r="C3" s="293" t="s">
        <v>356</v>
      </c>
      <c r="D3" s="298">
        <v>3</v>
      </c>
      <c r="E3" s="613" t="s">
        <v>278</v>
      </c>
      <c r="F3" s="613"/>
      <c r="G3" s="613" t="s">
        <v>350</v>
      </c>
      <c r="H3" s="613"/>
      <c r="I3" s="613" t="s">
        <v>319</v>
      </c>
      <c r="J3" s="613"/>
      <c r="L3" s="246" t="s">
        <v>260</v>
      </c>
    </row>
    <row r="4" spans="1:12" ht="21" customHeight="1" x14ac:dyDescent="0.15">
      <c r="A4" s="614" t="s">
        <v>247</v>
      </c>
      <c r="B4" s="615"/>
      <c r="C4" s="616"/>
      <c r="D4" s="617" t="s">
        <v>248</v>
      </c>
      <c r="E4" s="252" t="s">
        <v>257</v>
      </c>
      <c r="F4" s="257" t="s">
        <v>357</v>
      </c>
      <c r="G4" s="270">
        <v>1.2</v>
      </c>
      <c r="H4" s="637">
        <f>IF(F4="","",IF(F4="記録無",0,IF(VALUE(F4)&gt;26.4,0,INT(9.23076*(26.7-VALUE(F4))^1.835))))</f>
        <v>612</v>
      </c>
      <c r="I4" s="637"/>
      <c r="J4" s="252" t="s">
        <v>250</v>
      </c>
    </row>
    <row r="5" spans="1:12" ht="21" customHeight="1" x14ac:dyDescent="0.15">
      <c r="A5" s="252" t="s">
        <v>240</v>
      </c>
      <c r="B5" s="271" t="s">
        <v>251</v>
      </c>
      <c r="C5" s="256"/>
      <c r="D5" s="617"/>
      <c r="E5" s="252" t="s">
        <v>254</v>
      </c>
      <c r="F5" s="610" t="s">
        <v>285</v>
      </c>
      <c r="G5" s="610"/>
      <c r="H5" s="637">
        <f>IF(F5="","",IF(F5="記録無",0,IF(VALUE(F5)&lt;0.76,0,INT(1.84523*(VALUE(F5)*100-75)^1.348))))</f>
        <v>512</v>
      </c>
      <c r="I5" s="637"/>
      <c r="J5" s="605">
        <f>SUM(H4:I7)</f>
        <v>1903</v>
      </c>
      <c r="K5" s="246" t="s">
        <v>273</v>
      </c>
    </row>
    <row r="6" spans="1:12" ht="21" customHeight="1" x14ac:dyDescent="0.15">
      <c r="A6" s="252"/>
      <c r="B6" s="271" t="s">
        <v>253</v>
      </c>
      <c r="C6" s="256"/>
      <c r="D6" s="617"/>
      <c r="E6" s="252" t="s">
        <v>252</v>
      </c>
      <c r="F6" s="644" t="s">
        <v>267</v>
      </c>
      <c r="G6" s="645"/>
      <c r="H6" s="637">
        <f>IF(F6="","",IF(F6="記録無",0,IF(VALUE(F6)&lt;1.53,0,INT(56.0211*(VALUE(F6)-1.5)^1.05))))</f>
        <v>352</v>
      </c>
      <c r="I6" s="637"/>
      <c r="J6" s="606"/>
      <c r="K6" s="246" t="s">
        <v>265</v>
      </c>
    </row>
    <row r="7" spans="1:12" ht="21" customHeight="1" x14ac:dyDescent="0.15">
      <c r="A7" s="252"/>
      <c r="B7" s="271" t="s">
        <v>255</v>
      </c>
      <c r="C7" s="256"/>
      <c r="D7" s="617"/>
      <c r="E7" s="252" t="s">
        <v>272</v>
      </c>
      <c r="F7" s="257" t="s">
        <v>268</v>
      </c>
      <c r="G7" s="270">
        <v>-2.1</v>
      </c>
      <c r="H7" s="637">
        <f>IF(F7="","",IF(F7="記録無",0,IF(VALUE(F7)&gt;42.08,0,INT(4.99087*(42.5-VALUE(F7))^1.81))))</f>
        <v>427</v>
      </c>
      <c r="I7" s="637"/>
      <c r="J7" s="607"/>
    </row>
    <row r="8" spans="1:12" ht="11.25" customHeight="1" x14ac:dyDescent="0.15">
      <c r="A8" s="253"/>
      <c r="B8" s="253"/>
      <c r="C8" s="253"/>
      <c r="D8" s="253"/>
      <c r="E8" s="253"/>
      <c r="F8" s="253"/>
      <c r="G8" s="253"/>
      <c r="H8" s="253"/>
      <c r="I8" s="253"/>
      <c r="J8" s="253"/>
    </row>
    <row r="9" spans="1:12" s="272" customFormat="1" ht="18" customHeight="1" x14ac:dyDescent="0.25">
      <c r="B9" s="273" t="s">
        <v>256</v>
      </c>
    </row>
    <row r="10" spans="1:12" s="272" customFormat="1" x14ac:dyDescent="0.15">
      <c r="A10" s="274" t="s">
        <v>242</v>
      </c>
      <c r="B10" s="274"/>
      <c r="C10" s="301"/>
      <c r="D10" s="286" t="s">
        <v>269</v>
      </c>
      <c r="E10" s="641" t="s">
        <v>243</v>
      </c>
      <c r="F10" s="641"/>
      <c r="G10" s="641" t="s">
        <v>244</v>
      </c>
      <c r="H10" s="641"/>
      <c r="I10" s="641" t="s">
        <v>245</v>
      </c>
      <c r="J10" s="641"/>
    </row>
    <row r="11" spans="1:12" s="272" customFormat="1" ht="26.25" customHeight="1" x14ac:dyDescent="0.15">
      <c r="A11" s="275" t="s">
        <v>246</v>
      </c>
      <c r="B11" s="276"/>
      <c r="C11" s="300"/>
      <c r="D11" s="287"/>
      <c r="E11" s="642"/>
      <c r="F11" s="642"/>
      <c r="G11" s="642"/>
      <c r="H11" s="642"/>
      <c r="I11" s="642"/>
      <c r="J11" s="642"/>
      <c r="L11" s="272" t="s">
        <v>260</v>
      </c>
    </row>
    <row r="12" spans="1:12" s="272" customFormat="1" ht="21" customHeight="1" x14ac:dyDescent="0.15">
      <c r="A12" s="633" t="s">
        <v>247</v>
      </c>
      <c r="B12" s="634"/>
      <c r="C12" s="635"/>
      <c r="D12" s="636" t="s">
        <v>248</v>
      </c>
      <c r="E12" s="277" t="s">
        <v>257</v>
      </c>
      <c r="F12" s="278"/>
      <c r="G12" s="279"/>
      <c r="H12" s="637" t="str">
        <f>IF(F12="","",IF(F12="記録無",0,IF(VALUE(F12)&gt;26.4,0,INT(9.23076*(26.7-VALUE(F12))^1.835))))</f>
        <v/>
      </c>
      <c r="I12" s="637"/>
      <c r="J12" s="277" t="s">
        <v>250</v>
      </c>
    </row>
    <row r="13" spans="1:12" s="272" customFormat="1" ht="21" customHeight="1" x14ac:dyDescent="0.15">
      <c r="A13" s="277"/>
      <c r="B13" s="280" t="s">
        <v>251</v>
      </c>
      <c r="C13" s="281"/>
      <c r="D13" s="636"/>
      <c r="E13" s="277" t="s">
        <v>254</v>
      </c>
      <c r="F13" s="638"/>
      <c r="G13" s="638"/>
      <c r="H13" s="637" t="str">
        <f>IF(F13="","",IF(F13="記録無",0,IF(VALUE(F13)&lt;0.76,0,INT(1.84523*(VALUE(F13)*100-75)^1.348))))</f>
        <v/>
      </c>
      <c r="I13" s="637"/>
      <c r="J13" s="605">
        <f>SUM(H12:I15)</f>
        <v>0</v>
      </c>
      <c r="K13" s="246" t="s">
        <v>273</v>
      </c>
    </row>
    <row r="14" spans="1:12" s="272" customFormat="1" ht="21" customHeight="1" x14ac:dyDescent="0.15">
      <c r="A14" s="277"/>
      <c r="B14" s="280" t="s">
        <v>253</v>
      </c>
      <c r="C14" s="281"/>
      <c r="D14" s="636"/>
      <c r="E14" s="277" t="s">
        <v>252</v>
      </c>
      <c r="F14" s="639" ph="1"/>
      <c r="G14" s="640" ph="1"/>
      <c r="H14" s="637" t="str">
        <f>IF(F14="","",IF(F14="記録無",0,IF(VALUE(F14)&lt;1.53,0,INT(56.0211*(VALUE(F14)-1.5)^1.05))))</f>
        <v/>
      </c>
      <c r="I14" s="637"/>
      <c r="J14" s="606"/>
      <c r="K14" s="272" t="s">
        <v>265</v>
      </c>
    </row>
    <row r="15" spans="1:12" s="272" customFormat="1" ht="21" customHeight="1" x14ac:dyDescent="0.15">
      <c r="A15" s="277"/>
      <c r="B15" s="280" t="s">
        <v>255</v>
      </c>
      <c r="C15" s="281"/>
      <c r="D15" s="636"/>
      <c r="E15" s="277" t="s">
        <v>272</v>
      </c>
      <c r="F15" s="278"/>
      <c r="G15" s="279"/>
      <c r="H15" s="637" t="str">
        <f>IF(F15="","",IF(F15="記録無",0,IF(VALUE(F15)&gt;42.08,0,INT(4.99087*(42.5-VALUE(F15))^1.81))))</f>
        <v/>
      </c>
      <c r="I15" s="637"/>
      <c r="J15" s="607"/>
    </row>
    <row r="16" spans="1:12" s="272" customFormat="1" ht="11.25" customHeight="1" x14ac:dyDescent="0.15">
      <c r="A16" s="282"/>
      <c r="B16" s="282"/>
      <c r="C16" s="282"/>
      <c r="D16" s="282"/>
      <c r="E16" s="282"/>
      <c r="F16" s="282"/>
      <c r="G16" s="282"/>
      <c r="H16" s="282"/>
      <c r="I16" s="282"/>
      <c r="J16" s="282"/>
    </row>
    <row r="17" spans="1:12" s="272" customFormat="1" ht="18" customHeight="1" x14ac:dyDescent="0.25">
      <c r="B17" s="273" t="s">
        <v>256</v>
      </c>
    </row>
    <row r="18" spans="1:12" s="272" customFormat="1" x14ac:dyDescent="0.15">
      <c r="A18" s="274" t="s">
        <v>242</v>
      </c>
      <c r="B18" s="274"/>
      <c r="C18" s="301"/>
      <c r="D18" s="286" t="s">
        <v>269</v>
      </c>
      <c r="E18" s="641" t="s">
        <v>243</v>
      </c>
      <c r="F18" s="641"/>
      <c r="G18" s="641" t="s">
        <v>244</v>
      </c>
      <c r="H18" s="641"/>
      <c r="I18" s="641" t="s">
        <v>245</v>
      </c>
      <c r="J18" s="641"/>
    </row>
    <row r="19" spans="1:12" s="272" customFormat="1" ht="26.25" customHeight="1" x14ac:dyDescent="0.15">
      <c r="A19" s="275" t="s">
        <v>246</v>
      </c>
      <c r="B19" s="276"/>
      <c r="C19" s="300"/>
      <c r="D19" s="287"/>
      <c r="E19" s="642"/>
      <c r="F19" s="642"/>
      <c r="G19" s="642"/>
      <c r="H19" s="642"/>
      <c r="I19" s="642"/>
      <c r="J19" s="642"/>
      <c r="L19" s="272" t="s">
        <v>260</v>
      </c>
    </row>
    <row r="20" spans="1:12" s="272" customFormat="1" ht="21" customHeight="1" x14ac:dyDescent="0.15">
      <c r="A20" s="633" t="s">
        <v>247</v>
      </c>
      <c r="B20" s="634"/>
      <c r="C20" s="635"/>
      <c r="D20" s="636" t="s">
        <v>248</v>
      </c>
      <c r="E20" s="277" t="s">
        <v>257</v>
      </c>
      <c r="F20" s="278"/>
      <c r="G20" s="279"/>
      <c r="H20" s="637" t="str">
        <f>IF(F20="","",IF(F20="記録無",0,IF(VALUE(F20)&gt;26.4,0,INT(9.23076*(26.7-VALUE(F20))^1.835))))</f>
        <v/>
      </c>
      <c r="I20" s="637"/>
      <c r="J20" s="277" t="s">
        <v>250</v>
      </c>
    </row>
    <row r="21" spans="1:12" s="272" customFormat="1" ht="21" customHeight="1" x14ac:dyDescent="0.15">
      <c r="A21" s="277"/>
      <c r="B21" s="280" t="s">
        <v>251</v>
      </c>
      <c r="C21" s="281"/>
      <c r="D21" s="636"/>
      <c r="E21" s="277" t="s">
        <v>254</v>
      </c>
      <c r="F21" s="638"/>
      <c r="G21" s="638"/>
      <c r="H21" s="637" t="str">
        <f>IF(F21="","",IF(F21="記録無",0,IF(VALUE(F21)&lt;0.76,0,INT(1.84523*(VALUE(F21)*100-75)^1.348))))</f>
        <v/>
      </c>
      <c r="I21" s="637"/>
      <c r="J21" s="605">
        <f>SUM(H20:I23)</f>
        <v>0</v>
      </c>
      <c r="K21" s="246" t="s">
        <v>273</v>
      </c>
    </row>
    <row r="22" spans="1:12" s="272" customFormat="1" ht="21" customHeight="1" x14ac:dyDescent="0.15">
      <c r="A22" s="277"/>
      <c r="B22" s="280" t="s">
        <v>253</v>
      </c>
      <c r="C22" s="281"/>
      <c r="D22" s="636"/>
      <c r="E22" s="277" t="s">
        <v>252</v>
      </c>
      <c r="F22" s="639" ph="1"/>
      <c r="G22" s="640" ph="1"/>
      <c r="H22" s="637" t="str">
        <f>IF(F22="","",IF(F22="記録無",0,IF(VALUE(F22)&lt;1.53,0,INT(56.0211*(VALUE(F22)-1.5)^1.05))))</f>
        <v/>
      </c>
      <c r="I22" s="637"/>
      <c r="J22" s="606"/>
      <c r="K22" s="272" t="s">
        <v>265</v>
      </c>
    </row>
    <row r="23" spans="1:12" s="272" customFormat="1" ht="21" customHeight="1" x14ac:dyDescent="0.15">
      <c r="A23" s="277"/>
      <c r="B23" s="280" t="s">
        <v>255</v>
      </c>
      <c r="C23" s="281"/>
      <c r="D23" s="636"/>
      <c r="E23" s="277" t="s">
        <v>258</v>
      </c>
      <c r="F23" s="278"/>
      <c r="G23" s="279"/>
      <c r="H23" s="637" t="str">
        <f>IF(F23="","",IF(F23="記録無",0,IF(VALUE(F23)&gt;42.08,0,INT(4.99087*(42.5-VALUE(F23))^1.81))))</f>
        <v/>
      </c>
      <c r="I23" s="637"/>
      <c r="J23" s="607"/>
    </row>
    <row r="24" spans="1:12" s="272" customFormat="1" ht="11.25" customHeight="1" x14ac:dyDescent="0.15">
      <c r="A24" s="282"/>
      <c r="B24" s="282"/>
      <c r="C24" s="282"/>
      <c r="D24" s="282"/>
      <c r="E24" s="282"/>
      <c r="F24" s="282"/>
      <c r="G24" s="282"/>
      <c r="H24" s="282"/>
      <c r="I24" s="282"/>
      <c r="J24" s="282"/>
    </row>
    <row r="25" spans="1:12" s="272" customFormat="1" ht="18" customHeight="1" x14ac:dyDescent="0.25">
      <c r="B25" s="273" t="s">
        <v>256</v>
      </c>
    </row>
    <row r="26" spans="1:12" s="272" customFormat="1" x14ac:dyDescent="0.15">
      <c r="A26" s="274" t="s">
        <v>242</v>
      </c>
      <c r="B26" s="274"/>
      <c r="C26" s="301"/>
      <c r="D26" s="286" t="s">
        <v>269</v>
      </c>
      <c r="E26" s="641" t="s">
        <v>243</v>
      </c>
      <c r="F26" s="641"/>
      <c r="G26" s="641" t="s">
        <v>244</v>
      </c>
      <c r="H26" s="641"/>
      <c r="I26" s="641" t="s">
        <v>245</v>
      </c>
      <c r="J26" s="641"/>
    </row>
    <row r="27" spans="1:12" s="272" customFormat="1" ht="26.25" customHeight="1" x14ac:dyDescent="0.15">
      <c r="A27" s="275" t="s">
        <v>246</v>
      </c>
      <c r="B27" s="276"/>
      <c r="C27" s="300"/>
      <c r="D27" s="287"/>
      <c r="E27" s="642"/>
      <c r="F27" s="642"/>
      <c r="G27" s="642"/>
      <c r="H27" s="642"/>
      <c r="I27" s="642"/>
      <c r="J27" s="642"/>
      <c r="L27" s="272" t="s">
        <v>260</v>
      </c>
    </row>
    <row r="28" spans="1:12" s="272" customFormat="1" ht="21" customHeight="1" x14ac:dyDescent="0.15">
      <c r="A28" s="633" t="s">
        <v>247</v>
      </c>
      <c r="B28" s="634"/>
      <c r="C28" s="635"/>
      <c r="D28" s="636" t="s">
        <v>248</v>
      </c>
      <c r="E28" s="277" t="s">
        <v>257</v>
      </c>
      <c r="F28" s="278"/>
      <c r="G28" s="279"/>
      <c r="H28" s="637" t="str">
        <f>IF(F28="","",IF(F28="記録無",0,IF(VALUE(F28)&gt;26.4,0,INT(9.23076*(26.7-VALUE(F28))^1.835))))</f>
        <v/>
      </c>
      <c r="I28" s="637"/>
      <c r="J28" s="277" t="s">
        <v>250</v>
      </c>
    </row>
    <row r="29" spans="1:12" s="272" customFormat="1" ht="21" customHeight="1" x14ac:dyDescent="0.15">
      <c r="A29" s="277"/>
      <c r="B29" s="280" t="s">
        <v>251</v>
      </c>
      <c r="C29" s="281"/>
      <c r="D29" s="636"/>
      <c r="E29" s="277" t="s">
        <v>254</v>
      </c>
      <c r="F29" s="638"/>
      <c r="G29" s="638"/>
      <c r="H29" s="637" t="str">
        <f>IF(F29="","",IF(F29="記録無",0,IF(VALUE(F29)&lt;0.76,0,INT(1.84523*(VALUE(F29)*100-75)^1.348))))</f>
        <v/>
      </c>
      <c r="I29" s="637"/>
      <c r="J29" s="605">
        <f>SUM(H28:I31)</f>
        <v>0</v>
      </c>
      <c r="K29" s="246" t="s">
        <v>273</v>
      </c>
    </row>
    <row r="30" spans="1:12" s="272" customFormat="1" ht="21" customHeight="1" x14ac:dyDescent="0.15">
      <c r="A30" s="277"/>
      <c r="B30" s="280" t="s">
        <v>253</v>
      </c>
      <c r="C30" s="281"/>
      <c r="D30" s="636"/>
      <c r="E30" s="277" t="s">
        <v>252</v>
      </c>
      <c r="F30" s="639" ph="1"/>
      <c r="G30" s="640" ph="1"/>
      <c r="H30" s="637" t="str">
        <f>IF(F30="","",IF(F30="記録無",0,IF(VALUE(F30)&lt;1.53,0,INT(56.0211*(VALUE(F30)-1.5)^1.05))))</f>
        <v/>
      </c>
      <c r="I30" s="637"/>
      <c r="J30" s="606"/>
      <c r="K30" s="272" t="s">
        <v>265</v>
      </c>
    </row>
    <row r="31" spans="1:12" s="272" customFormat="1" ht="21" customHeight="1" x14ac:dyDescent="0.15">
      <c r="A31" s="277"/>
      <c r="B31" s="280" t="s">
        <v>255</v>
      </c>
      <c r="C31" s="281"/>
      <c r="D31" s="636"/>
      <c r="E31" s="277" t="s">
        <v>272</v>
      </c>
      <c r="F31" s="278"/>
      <c r="G31" s="279"/>
      <c r="H31" s="637" t="str">
        <f>IF(F31="","",IF(F31="記録無",0,IF(VALUE(F31)&gt;42.08,0,INT(4.99087*(42.5-VALUE(F31))^1.81))))</f>
        <v/>
      </c>
      <c r="I31" s="637"/>
      <c r="J31" s="607"/>
    </row>
    <row r="32" spans="1:12" s="272" customFormat="1" ht="11.25" customHeight="1" x14ac:dyDescent="0.15">
      <c r="A32" s="282"/>
      <c r="B32" s="282"/>
      <c r="C32" s="282"/>
      <c r="D32" s="282"/>
      <c r="E32" s="282"/>
      <c r="F32" s="282"/>
      <c r="G32" s="282"/>
      <c r="H32" s="282"/>
      <c r="I32" s="282"/>
      <c r="J32" s="282"/>
    </row>
    <row r="33" spans="1:12" s="272" customFormat="1" ht="18" customHeight="1" x14ac:dyDescent="0.25">
      <c r="B33" s="273" t="s">
        <v>256</v>
      </c>
    </row>
    <row r="34" spans="1:12" s="272" customFormat="1" x14ac:dyDescent="0.15">
      <c r="A34" s="274" t="s">
        <v>242</v>
      </c>
      <c r="B34" s="274"/>
      <c r="C34" s="301"/>
      <c r="D34" s="286" t="s">
        <v>269</v>
      </c>
      <c r="E34" s="641" t="s">
        <v>243</v>
      </c>
      <c r="F34" s="641"/>
      <c r="G34" s="641" t="s">
        <v>244</v>
      </c>
      <c r="H34" s="641"/>
      <c r="I34" s="641" t="s">
        <v>245</v>
      </c>
      <c r="J34" s="641"/>
    </row>
    <row r="35" spans="1:12" s="272" customFormat="1" ht="26.25" customHeight="1" x14ac:dyDescent="0.15">
      <c r="A35" s="275" t="s">
        <v>246</v>
      </c>
      <c r="B35" s="276"/>
      <c r="C35" s="300"/>
      <c r="D35" s="287"/>
      <c r="E35" s="642"/>
      <c r="F35" s="642"/>
      <c r="G35" s="642"/>
      <c r="H35" s="642"/>
      <c r="I35" s="642"/>
      <c r="J35" s="642"/>
      <c r="L35" s="272" t="s">
        <v>260</v>
      </c>
    </row>
    <row r="36" spans="1:12" s="272" customFormat="1" ht="21" customHeight="1" x14ac:dyDescent="0.15">
      <c r="A36" s="633" t="s">
        <v>247</v>
      </c>
      <c r="B36" s="634"/>
      <c r="C36" s="635"/>
      <c r="D36" s="636" t="s">
        <v>248</v>
      </c>
      <c r="E36" s="277" t="s">
        <v>257</v>
      </c>
      <c r="F36" s="278"/>
      <c r="G36" s="279"/>
      <c r="H36" s="637" t="str">
        <f>IF(F36="","",IF(F36="記録無",0,IF(VALUE(F36)&gt;26.4,0,INT(9.23076*(26.7-VALUE(F36))^1.835))))</f>
        <v/>
      </c>
      <c r="I36" s="637"/>
      <c r="J36" s="277" t="s">
        <v>250</v>
      </c>
    </row>
    <row r="37" spans="1:12" s="272" customFormat="1" ht="21" customHeight="1" x14ac:dyDescent="0.15">
      <c r="A37" s="277"/>
      <c r="B37" s="280" t="s">
        <v>251</v>
      </c>
      <c r="C37" s="281"/>
      <c r="D37" s="636"/>
      <c r="E37" s="277" t="s">
        <v>254</v>
      </c>
      <c r="F37" s="638"/>
      <c r="G37" s="638"/>
      <c r="H37" s="637" t="str">
        <f>IF(F37="","",IF(F37="記録無",0,IF(VALUE(F37)&lt;0.76,0,INT(1.84523*(VALUE(F37)*100-75)^1.348))))</f>
        <v/>
      </c>
      <c r="I37" s="637"/>
      <c r="J37" s="605">
        <f>SUM(H36:I39)</f>
        <v>0</v>
      </c>
      <c r="K37" s="246" t="s">
        <v>273</v>
      </c>
    </row>
    <row r="38" spans="1:12" s="272" customFormat="1" ht="21" customHeight="1" x14ac:dyDescent="0.15">
      <c r="A38" s="277"/>
      <c r="B38" s="280" t="s">
        <v>253</v>
      </c>
      <c r="C38" s="281"/>
      <c r="D38" s="636"/>
      <c r="E38" s="277" t="s">
        <v>252</v>
      </c>
      <c r="F38" s="639" ph="1"/>
      <c r="G38" s="640" ph="1"/>
      <c r="H38" s="637" t="str">
        <f>IF(F38="","",IF(F38="記録無",0,IF(VALUE(F38)&lt;1.53,0,INT(56.0211*(VALUE(F38)-1.5)^1.05))))</f>
        <v/>
      </c>
      <c r="I38" s="637"/>
      <c r="J38" s="606"/>
      <c r="K38" s="272" t="s">
        <v>265</v>
      </c>
    </row>
    <row r="39" spans="1:12" s="272" customFormat="1" ht="21" customHeight="1" x14ac:dyDescent="0.15">
      <c r="A39" s="277"/>
      <c r="B39" s="280" t="s">
        <v>255</v>
      </c>
      <c r="C39" s="281"/>
      <c r="D39" s="636"/>
      <c r="E39" s="277" t="s">
        <v>272</v>
      </c>
      <c r="F39" s="278"/>
      <c r="G39" s="279"/>
      <c r="H39" s="637" t="str">
        <f>IF(F39="","",IF(F39="記録無",0,IF(VALUE(F39)&gt;42.08,0,INT(4.99087*(42.5-VALUE(F39))^1.81))))</f>
        <v/>
      </c>
      <c r="I39" s="637"/>
      <c r="J39" s="607"/>
    </row>
    <row r="40" spans="1:12" s="272" customFormat="1" ht="11.25" customHeight="1" x14ac:dyDescent="0.15">
      <c r="A40" s="282"/>
      <c r="B40" s="282"/>
      <c r="C40" s="282"/>
      <c r="D40" s="282"/>
      <c r="E40" s="282"/>
      <c r="F40" s="282"/>
      <c r="G40" s="282"/>
      <c r="H40" s="282"/>
      <c r="I40" s="282"/>
      <c r="J40" s="282"/>
    </row>
    <row r="41" spans="1:12" s="272" customFormat="1" ht="18" customHeight="1" x14ac:dyDescent="0.25">
      <c r="B41" s="273" t="s">
        <v>256</v>
      </c>
    </row>
    <row r="42" spans="1:12" s="272" customFormat="1" x14ac:dyDescent="0.15">
      <c r="A42" s="274" t="s">
        <v>242</v>
      </c>
      <c r="B42" s="274"/>
      <c r="C42" s="301"/>
      <c r="D42" s="286" t="s">
        <v>269</v>
      </c>
      <c r="E42" s="641" t="s">
        <v>243</v>
      </c>
      <c r="F42" s="641"/>
      <c r="G42" s="641" t="s">
        <v>244</v>
      </c>
      <c r="H42" s="641"/>
      <c r="I42" s="641" t="s">
        <v>245</v>
      </c>
      <c r="J42" s="641"/>
    </row>
    <row r="43" spans="1:12" s="272" customFormat="1" ht="26.25" customHeight="1" x14ac:dyDescent="0.15">
      <c r="A43" s="275" t="s">
        <v>246</v>
      </c>
      <c r="B43" s="276"/>
      <c r="C43" s="300"/>
      <c r="D43" s="287"/>
      <c r="E43" s="642"/>
      <c r="F43" s="642"/>
      <c r="G43" s="642"/>
      <c r="H43" s="642"/>
      <c r="I43" s="642"/>
      <c r="J43" s="642"/>
      <c r="L43" s="272" t="s">
        <v>260</v>
      </c>
    </row>
    <row r="44" spans="1:12" s="272" customFormat="1" ht="21" customHeight="1" x14ac:dyDescent="0.15">
      <c r="A44" s="633" t="s">
        <v>247</v>
      </c>
      <c r="B44" s="634"/>
      <c r="C44" s="635"/>
      <c r="D44" s="636" t="s">
        <v>248</v>
      </c>
      <c r="E44" s="277" t="s">
        <v>257</v>
      </c>
      <c r="F44" s="278"/>
      <c r="G44" s="279"/>
      <c r="H44" s="637" t="str">
        <f>IF(F44="","",IF(F44="記録無",0,IF(VALUE(F44)&gt;26.4,0,INT(9.23076*(26.7-VALUE(F44))^1.835))))</f>
        <v/>
      </c>
      <c r="I44" s="637"/>
      <c r="J44" s="277" t="s">
        <v>250</v>
      </c>
    </row>
    <row r="45" spans="1:12" s="272" customFormat="1" ht="21" customHeight="1" x14ac:dyDescent="0.15">
      <c r="A45" s="277"/>
      <c r="B45" s="280" t="s">
        <v>251</v>
      </c>
      <c r="C45" s="281"/>
      <c r="D45" s="636"/>
      <c r="E45" s="277" t="s">
        <v>254</v>
      </c>
      <c r="F45" s="638"/>
      <c r="G45" s="638"/>
      <c r="H45" s="637" t="str">
        <f>IF(F45="","",IF(F45="記録無",0,IF(VALUE(F45)&lt;0.76,0,INT(1.84523*(VALUE(F45)*100-75)^1.348))))</f>
        <v/>
      </c>
      <c r="I45" s="637"/>
      <c r="J45" s="605">
        <f>SUM(H44:I47)</f>
        <v>0</v>
      </c>
      <c r="K45" s="246" t="s">
        <v>273</v>
      </c>
    </row>
    <row r="46" spans="1:12" s="272" customFormat="1" ht="21" customHeight="1" x14ac:dyDescent="0.15">
      <c r="A46" s="277"/>
      <c r="B46" s="280" t="s">
        <v>253</v>
      </c>
      <c r="C46" s="281"/>
      <c r="D46" s="636"/>
      <c r="E46" s="277" t="s">
        <v>252</v>
      </c>
      <c r="F46" s="639" ph="1"/>
      <c r="G46" s="640" ph="1"/>
      <c r="H46" s="637" t="str">
        <f>IF(F46="","",IF(F46="記録無",0,IF(VALUE(F46)&lt;1.53,0,INT(56.0211*(VALUE(F46)-1.5)^1.05))))</f>
        <v/>
      </c>
      <c r="I46" s="637"/>
      <c r="J46" s="606"/>
      <c r="K46" s="272" t="s">
        <v>265</v>
      </c>
    </row>
    <row r="47" spans="1:12" s="272" customFormat="1" ht="21" customHeight="1" x14ac:dyDescent="0.15">
      <c r="A47" s="277"/>
      <c r="B47" s="280" t="s">
        <v>255</v>
      </c>
      <c r="C47" s="281"/>
      <c r="D47" s="636"/>
      <c r="E47" s="277" t="s">
        <v>272</v>
      </c>
      <c r="F47" s="278"/>
      <c r="G47" s="279"/>
      <c r="H47" s="637" t="str">
        <f>IF(F47="","",IF(F47="記録無",0,IF(VALUE(F47)&gt;42.08,0,INT(4.99087*(42.5-VALUE(F47))^1.81))))</f>
        <v/>
      </c>
      <c r="I47" s="637"/>
      <c r="J47" s="607"/>
    </row>
    <row r="48" spans="1:12" s="272" customFormat="1" ht="11.25" customHeight="1" x14ac:dyDescent="0.15">
      <c r="A48" s="282"/>
      <c r="B48" s="282"/>
      <c r="C48" s="282"/>
      <c r="D48" s="282"/>
      <c r="E48" s="282"/>
      <c r="F48" s="282"/>
      <c r="G48" s="282"/>
      <c r="H48" s="282"/>
      <c r="I48" s="282"/>
      <c r="J48" s="282"/>
    </row>
  </sheetData>
  <mergeCells count="90">
    <mergeCell ref="A12:C12"/>
    <mergeCell ref="E2:F2"/>
    <mergeCell ref="G2:H2"/>
    <mergeCell ref="I2:J2"/>
    <mergeCell ref="E3:F3"/>
    <mergeCell ref="G3:H3"/>
    <mergeCell ref="I3:J3"/>
    <mergeCell ref="J5:J7"/>
    <mergeCell ref="F6:G6"/>
    <mergeCell ref="H6:I6"/>
    <mergeCell ref="H7:I7"/>
    <mergeCell ref="A4:C4"/>
    <mergeCell ref="D4:D7"/>
    <mergeCell ref="H4:I4"/>
    <mergeCell ref="F5:G5"/>
    <mergeCell ref="H5:I5"/>
    <mergeCell ref="E11:F11"/>
    <mergeCell ref="G11:H11"/>
    <mergeCell ref="I11:J11"/>
    <mergeCell ref="E10:F10"/>
    <mergeCell ref="G10:H10"/>
    <mergeCell ref="I10:J10"/>
    <mergeCell ref="D20:D23"/>
    <mergeCell ref="H20:I20"/>
    <mergeCell ref="A20:C20"/>
    <mergeCell ref="F13:G13"/>
    <mergeCell ref="H13:I13"/>
    <mergeCell ref="F14:G14"/>
    <mergeCell ref="H14:I14"/>
    <mergeCell ref="E19:F19"/>
    <mergeCell ref="G19:H19"/>
    <mergeCell ref="I19:J19"/>
    <mergeCell ref="F22:G22"/>
    <mergeCell ref="H22:I22"/>
    <mergeCell ref="H15:I15"/>
    <mergeCell ref="D12:D15"/>
    <mergeCell ref="H12:I12"/>
    <mergeCell ref="J13:J15"/>
    <mergeCell ref="E18:F18"/>
    <mergeCell ref="G18:H18"/>
    <mergeCell ref="I18:J18"/>
    <mergeCell ref="F21:G21"/>
    <mergeCell ref="H21:I21"/>
    <mergeCell ref="J21:J23"/>
    <mergeCell ref="H23:I23"/>
    <mergeCell ref="E26:F26"/>
    <mergeCell ref="G26:H26"/>
    <mergeCell ref="I26:J26"/>
    <mergeCell ref="E27:F27"/>
    <mergeCell ref="G27:H27"/>
    <mergeCell ref="I27:J27"/>
    <mergeCell ref="A36:C36"/>
    <mergeCell ref="D36:D39"/>
    <mergeCell ref="H36:I36"/>
    <mergeCell ref="F37:G37"/>
    <mergeCell ref="J29:J31"/>
    <mergeCell ref="F30:G30"/>
    <mergeCell ref="H30:I30"/>
    <mergeCell ref="E34:F34"/>
    <mergeCell ref="G34:H34"/>
    <mergeCell ref="I34:J34"/>
    <mergeCell ref="H31:I31"/>
    <mergeCell ref="E35:F35"/>
    <mergeCell ref="G35:H35"/>
    <mergeCell ref="I35:J35"/>
    <mergeCell ref="A28:C28"/>
    <mergeCell ref="D28:D31"/>
    <mergeCell ref="H28:I28"/>
    <mergeCell ref="F29:G29"/>
    <mergeCell ref="H29:I29"/>
    <mergeCell ref="J45:J47"/>
    <mergeCell ref="F46:G46"/>
    <mergeCell ref="H46:I46"/>
    <mergeCell ref="H47:I47"/>
    <mergeCell ref="H37:I37"/>
    <mergeCell ref="J37:J39"/>
    <mergeCell ref="F38:G38"/>
    <mergeCell ref="H38:I38"/>
    <mergeCell ref="H39:I39"/>
    <mergeCell ref="E42:F42"/>
    <mergeCell ref="G42:H42"/>
    <mergeCell ref="I42:J42"/>
    <mergeCell ref="E43:F43"/>
    <mergeCell ref="G43:H43"/>
    <mergeCell ref="I43:J43"/>
    <mergeCell ref="A44:C44"/>
    <mergeCell ref="D44:D47"/>
    <mergeCell ref="H44:I44"/>
    <mergeCell ref="F45:G45"/>
    <mergeCell ref="H45:I45"/>
  </mergeCells>
  <phoneticPr fontId="2"/>
  <dataValidations count="2">
    <dataValidation imeMode="halfKatakana" allowBlank="1" showInputMessage="1" showErrorMessage="1" sqref="C10 C18 C26 C34 C42 C2"/>
    <dataValidation type="list" allowBlank="1" showInputMessage="1" showErrorMessage="1" sqref="A5:A7 A13:A15 A21:A23 A29:A31 A37:A39 A45:A47">
      <formula1>$L$2:$L$3</formula1>
    </dataValidation>
  </dataValidations>
  <pageMargins left="0.71" right="0.78700000000000003" top="0.41" bottom="0.62" header="0.51200000000000001" footer="0.51200000000000001"/>
  <pageSetup paperSize="9" scale="93" orientation="portrait" horizontalDpi="360" verticalDpi="360"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M38"/>
  <sheetViews>
    <sheetView showGridLines="0" showZeros="0" view="pageBreakPreview" zoomScale="85" zoomScaleNormal="85" zoomScaleSheetLayoutView="85" zoomScalePageLayoutView="85" workbookViewId="0"/>
  </sheetViews>
  <sheetFormatPr defaultColWidth="8.88671875" defaultRowHeight="13.2" x14ac:dyDescent="0.2"/>
  <cols>
    <col min="1" max="1" width="4.33203125" style="108" customWidth="1"/>
    <col min="2" max="2" width="3.6640625" style="108" customWidth="1"/>
    <col min="3" max="3" width="6.6640625" style="108" customWidth="1"/>
    <col min="4" max="4" width="18.88671875" style="108" customWidth="1"/>
    <col min="5" max="5" width="16.109375" style="108" customWidth="1"/>
    <col min="6" max="6" width="7.44140625" style="108" customWidth="1"/>
    <col min="7" max="7" width="5.6640625" style="108" customWidth="1"/>
    <col min="8" max="8" width="13.88671875" style="108" customWidth="1"/>
    <col min="9" max="10" width="3.6640625" style="108" customWidth="1"/>
    <col min="11" max="11" width="4.33203125" style="108" customWidth="1"/>
    <col min="12" max="12" width="8.88671875" style="108"/>
    <col min="13" max="13" width="9" style="108" hidden="1" customWidth="1"/>
    <col min="14" max="16384" width="8.88671875" style="108"/>
  </cols>
  <sheetData>
    <row r="1" spans="2:13" ht="34.5" customHeight="1" x14ac:dyDescent="0.2">
      <c r="B1" s="662" t="s">
        <v>358</v>
      </c>
      <c r="C1" s="662"/>
      <c r="D1" s="662"/>
      <c r="E1" s="662"/>
      <c r="F1" s="662"/>
      <c r="G1" s="662"/>
      <c r="H1" s="662"/>
      <c r="I1" s="662"/>
      <c r="J1" s="662"/>
    </row>
    <row r="2" spans="2:13" ht="25.5" customHeight="1" x14ac:dyDescent="0.2">
      <c r="B2" s="660" t="s">
        <v>124</v>
      </c>
      <c r="C2" s="660"/>
      <c r="D2" s="661"/>
      <c r="E2" s="661"/>
      <c r="F2" s="661"/>
      <c r="G2" s="661"/>
      <c r="H2" s="661"/>
      <c r="I2" s="661"/>
      <c r="J2" s="661"/>
    </row>
    <row r="3" spans="2:13" ht="25.5" customHeight="1" x14ac:dyDescent="0.2">
      <c r="D3" s="109"/>
    </row>
    <row r="4" spans="2:13" ht="24.75" customHeight="1" x14ac:dyDescent="0.2">
      <c r="B4" s="657" t="s">
        <v>125</v>
      </c>
      <c r="C4" s="658"/>
      <c r="D4" s="659"/>
      <c r="E4" s="654"/>
      <c r="F4" s="655"/>
      <c r="G4" s="655"/>
      <c r="H4" s="655"/>
      <c r="I4" s="655"/>
      <c r="J4" s="663"/>
      <c r="M4" s="110" t="s">
        <v>32</v>
      </c>
    </row>
    <row r="5" spans="2:13" ht="24.75" customHeight="1" x14ac:dyDescent="0.2">
      <c r="B5" s="657" t="s">
        <v>126</v>
      </c>
      <c r="C5" s="658"/>
      <c r="D5" s="659"/>
      <c r="E5" s="654" t="str">
        <f>IF(男子申込書!D3="",IF(女子申込書!D3="","",女子申込書!D3),男子申込書!D3)</f>
        <v/>
      </c>
      <c r="F5" s="655"/>
      <c r="G5" s="655"/>
      <c r="H5" s="655"/>
      <c r="I5" s="655"/>
      <c r="J5" s="663"/>
      <c r="M5" s="110" t="s">
        <v>35</v>
      </c>
    </row>
    <row r="6" spans="2:13" ht="24.75" customHeight="1" x14ac:dyDescent="0.2">
      <c r="B6" s="657" t="s">
        <v>127</v>
      </c>
      <c r="C6" s="658"/>
      <c r="D6" s="659"/>
      <c r="E6" s="654" t="str">
        <f>IF(男子申込書!K4="",IF(女子申込書!K4="","",女子申込書!K4),男子申込書!K4)</f>
        <v/>
      </c>
      <c r="F6" s="655"/>
      <c r="G6" s="655"/>
      <c r="H6" s="143" t="s">
        <v>12</v>
      </c>
      <c r="I6" s="111"/>
      <c r="J6" s="112"/>
      <c r="M6" s="110" t="s">
        <v>37</v>
      </c>
    </row>
    <row r="7" spans="2:13" ht="24.75" customHeight="1" x14ac:dyDescent="0.2">
      <c r="B7" s="123"/>
      <c r="C7" s="123"/>
      <c r="D7" s="126"/>
      <c r="E7" s="124"/>
      <c r="F7" s="124"/>
      <c r="G7" s="124"/>
      <c r="H7" s="125"/>
      <c r="I7" s="125"/>
      <c r="J7" s="125"/>
      <c r="M7" s="110" t="s">
        <v>38</v>
      </c>
    </row>
    <row r="8" spans="2:13" ht="24.75" customHeight="1" x14ac:dyDescent="0.2">
      <c r="B8" s="123"/>
      <c r="C8" s="647" t="s">
        <v>132</v>
      </c>
      <c r="D8" s="647"/>
      <c r="E8" s="654"/>
      <c r="F8" s="655"/>
      <c r="G8" s="655"/>
      <c r="H8" s="655"/>
      <c r="I8" s="142" t="s">
        <v>134</v>
      </c>
      <c r="J8" s="125"/>
      <c r="M8" s="110" t="s">
        <v>40</v>
      </c>
    </row>
    <row r="9" spans="2:13" ht="24.75" customHeight="1" x14ac:dyDescent="0.2">
      <c r="B9" s="123"/>
      <c r="C9" s="647" t="s">
        <v>133</v>
      </c>
      <c r="D9" s="647"/>
      <c r="E9" s="648"/>
      <c r="F9" s="648"/>
      <c r="G9" s="648"/>
      <c r="H9" s="648"/>
      <c r="I9" s="648"/>
      <c r="J9" s="125"/>
      <c r="M9" s="110" t="s">
        <v>42</v>
      </c>
    </row>
    <row r="10" spans="2:13" ht="24.75" customHeight="1" thickBot="1" x14ac:dyDescent="0.2">
      <c r="B10" s="113"/>
      <c r="C10" s="113"/>
      <c r="D10" s="140"/>
      <c r="F10" s="156" t="s">
        <v>161</v>
      </c>
      <c r="M10" s="110" t="s">
        <v>45</v>
      </c>
    </row>
    <row r="11" spans="2:13" ht="24.75" customHeight="1" x14ac:dyDescent="0.2">
      <c r="B11" s="132"/>
      <c r="C11" s="151" t="s">
        <v>158</v>
      </c>
      <c r="D11" s="145"/>
      <c r="E11" s="127"/>
      <c r="F11" s="159"/>
      <c r="G11" s="142" t="s">
        <v>131</v>
      </c>
      <c r="H11" s="148">
        <f>F11*1000</f>
        <v>0</v>
      </c>
      <c r="I11" s="150" t="s">
        <v>128</v>
      </c>
      <c r="M11" s="110" t="s">
        <v>46</v>
      </c>
    </row>
    <row r="12" spans="2:13" ht="24.75" customHeight="1" x14ac:dyDescent="0.2">
      <c r="B12" s="132"/>
      <c r="C12" s="151" t="s">
        <v>140</v>
      </c>
      <c r="D12" s="145"/>
      <c r="E12" s="127"/>
      <c r="F12" s="160"/>
      <c r="G12" s="142" t="s">
        <v>131</v>
      </c>
      <c r="H12" s="148">
        <f>F12*500</f>
        <v>0</v>
      </c>
      <c r="I12" s="150" t="s">
        <v>128</v>
      </c>
      <c r="M12" s="110" t="s">
        <v>47</v>
      </c>
    </row>
    <row r="13" spans="2:13" ht="24.75" customHeight="1" thickBot="1" x14ac:dyDescent="0.25">
      <c r="B13" s="132"/>
      <c r="C13" s="152" t="s">
        <v>159</v>
      </c>
      <c r="D13" s="146"/>
      <c r="E13" s="147"/>
      <c r="F13" s="161"/>
      <c r="G13" s="153" t="s">
        <v>131</v>
      </c>
      <c r="H13" s="144">
        <f>F13*1200</f>
        <v>0</v>
      </c>
      <c r="I13" s="115" t="s">
        <v>128</v>
      </c>
      <c r="M13" s="110" t="s">
        <v>50</v>
      </c>
    </row>
    <row r="14" spans="2:13" ht="24.75" customHeight="1" thickTop="1" x14ac:dyDescent="0.2">
      <c r="B14" s="132"/>
      <c r="C14" s="649" t="s">
        <v>129</v>
      </c>
      <c r="D14" s="650"/>
      <c r="E14" s="650"/>
      <c r="F14" s="650"/>
      <c r="G14" s="651"/>
      <c r="H14" s="149">
        <f>SUM(H11:H13)</f>
        <v>0</v>
      </c>
      <c r="I14" s="116" t="s">
        <v>128</v>
      </c>
      <c r="M14" s="110" t="s">
        <v>11</v>
      </c>
    </row>
    <row r="15" spans="2:13" ht="25.5" customHeight="1" x14ac:dyDescent="0.2">
      <c r="C15" s="139"/>
      <c r="D15" s="139"/>
      <c r="E15" s="139"/>
      <c r="F15" s="139"/>
      <c r="G15" s="139"/>
      <c r="H15" s="139"/>
      <c r="I15" s="139" t="s">
        <v>130</v>
      </c>
      <c r="M15" s="110" t="s">
        <v>51</v>
      </c>
    </row>
    <row r="16" spans="2:13" x14ac:dyDescent="0.2">
      <c r="M16" s="110" t="s">
        <v>53</v>
      </c>
    </row>
    <row r="17" spans="1:13" ht="21" customHeight="1" x14ac:dyDescent="0.2">
      <c r="B17" s="121" t="s">
        <v>136</v>
      </c>
      <c r="C17" s="121"/>
      <c r="D17" s="118"/>
      <c r="E17" s="118"/>
      <c r="F17" s="118"/>
      <c r="G17" s="118"/>
      <c r="H17" s="118"/>
      <c r="I17" s="118"/>
      <c r="J17" s="118"/>
      <c r="K17" s="118"/>
      <c r="M17" s="110" t="s">
        <v>54</v>
      </c>
    </row>
    <row r="18" spans="1:13" ht="21" customHeight="1" x14ac:dyDescent="0.2">
      <c r="B18" s="138" t="s">
        <v>137</v>
      </c>
      <c r="C18" s="122"/>
      <c r="M18" s="110" t="s">
        <v>55</v>
      </c>
    </row>
    <row r="19" spans="1:13" ht="21" customHeight="1" x14ac:dyDescent="0.2">
      <c r="B19" s="122" t="s">
        <v>156</v>
      </c>
      <c r="C19" s="122"/>
      <c r="M19" s="110" t="s">
        <v>7</v>
      </c>
    </row>
    <row r="20" spans="1:13" ht="21" customHeight="1" x14ac:dyDescent="0.2">
      <c r="B20" s="122" t="s">
        <v>138</v>
      </c>
      <c r="C20" s="122"/>
      <c r="M20" s="110" t="s">
        <v>57</v>
      </c>
    </row>
    <row r="21" spans="1:13" x14ac:dyDescent="0.2">
      <c r="M21" s="110" t="s">
        <v>278</v>
      </c>
    </row>
    <row r="22" spans="1:13" ht="19.2" x14ac:dyDescent="0.2">
      <c r="B22" s="119" t="s">
        <v>157</v>
      </c>
      <c r="C22" s="120"/>
      <c r="E22" s="117" t="s">
        <v>361</v>
      </c>
      <c r="M22" s="110" t="s">
        <v>277</v>
      </c>
    </row>
    <row r="23" spans="1:13" ht="14.4" x14ac:dyDescent="0.2">
      <c r="B23" s="137" t="s">
        <v>139</v>
      </c>
      <c r="M23" s="110" t="s">
        <v>62</v>
      </c>
    </row>
    <row r="24" spans="1:13" x14ac:dyDescent="0.2">
      <c r="M24" s="108" t="s">
        <v>63</v>
      </c>
    </row>
    <row r="25" spans="1:13" ht="15" customHeight="1" x14ac:dyDescent="0.2">
      <c r="A25" s="132"/>
      <c r="B25" s="132"/>
      <c r="C25" s="186" t="s">
        <v>362</v>
      </c>
      <c r="D25" s="114"/>
      <c r="E25" s="114"/>
      <c r="F25" s="114"/>
      <c r="G25" s="114"/>
      <c r="H25" s="114"/>
      <c r="I25" s="128"/>
      <c r="J25" s="132"/>
      <c r="M25" s="108" t="s">
        <v>64</v>
      </c>
    </row>
    <row r="26" spans="1:13" ht="15" customHeight="1" x14ac:dyDescent="0.2">
      <c r="A26" s="132"/>
      <c r="B26" s="132"/>
      <c r="C26" s="136"/>
      <c r="D26" s="132"/>
      <c r="E26" s="132"/>
      <c r="F26" s="132"/>
      <c r="G26" s="132"/>
      <c r="H26" s="187" t="s">
        <v>363</v>
      </c>
      <c r="I26" s="188"/>
      <c r="J26" s="132"/>
      <c r="M26" s="108" t="s">
        <v>65</v>
      </c>
    </row>
    <row r="27" spans="1:13" ht="15" customHeight="1" x14ac:dyDescent="0.2">
      <c r="A27" s="132"/>
      <c r="B27" s="132"/>
      <c r="C27" s="136"/>
      <c r="D27" s="132"/>
      <c r="E27" s="132"/>
      <c r="F27" s="132" t="s">
        <v>364</v>
      </c>
      <c r="G27" s="132"/>
      <c r="H27" s="132"/>
      <c r="I27" s="133"/>
      <c r="J27" s="132"/>
    </row>
    <row r="28" spans="1:13" ht="15" customHeight="1" x14ac:dyDescent="0.2">
      <c r="A28" s="132"/>
      <c r="B28" s="132"/>
      <c r="C28" s="136"/>
      <c r="D28" s="132"/>
      <c r="E28" s="132"/>
      <c r="F28" s="132" t="s">
        <v>365</v>
      </c>
      <c r="G28" s="132"/>
      <c r="H28" s="132"/>
      <c r="I28" s="133"/>
      <c r="J28" s="132"/>
    </row>
    <row r="29" spans="1:13" ht="15" customHeight="1" x14ac:dyDescent="0.2">
      <c r="A29" s="132"/>
      <c r="B29" s="132"/>
      <c r="C29" s="129"/>
      <c r="D29" s="130"/>
      <c r="E29" s="130"/>
      <c r="F29" s="130"/>
      <c r="G29" s="130"/>
      <c r="H29" s="189" t="s">
        <v>366</v>
      </c>
      <c r="I29" s="131"/>
      <c r="J29" s="132"/>
    </row>
    <row r="30" spans="1:13" ht="15" customHeight="1" x14ac:dyDescent="0.2">
      <c r="A30" s="132"/>
      <c r="B30" s="132"/>
      <c r="C30" s="132"/>
      <c r="D30" s="132"/>
      <c r="E30" s="132"/>
      <c r="F30" s="132"/>
      <c r="G30" s="132"/>
      <c r="H30" s="132"/>
      <c r="I30" s="132"/>
      <c r="J30" s="132"/>
    </row>
    <row r="31" spans="1:13" ht="15" customHeight="1" x14ac:dyDescent="0.2"/>
    <row r="32" spans="1:13" ht="34.5" customHeight="1" x14ac:dyDescent="0.2">
      <c r="B32" s="154" t="s">
        <v>160</v>
      </c>
      <c r="C32" s="155"/>
      <c r="D32" s="130"/>
      <c r="E32" s="130"/>
      <c r="F32" s="130"/>
      <c r="G32" s="130"/>
      <c r="H32" s="130"/>
      <c r="I32" s="130"/>
      <c r="J32" s="130"/>
      <c r="M32" s="110"/>
    </row>
    <row r="33" spans="2:13" ht="12" customHeight="1" x14ac:dyDescent="0.2">
      <c r="B33" s="134"/>
      <c r="C33" s="135"/>
      <c r="D33" s="114"/>
      <c r="E33" s="114"/>
      <c r="F33" s="114"/>
      <c r="G33" s="114"/>
      <c r="H33" s="114"/>
      <c r="I33" s="114"/>
      <c r="J33" s="128"/>
      <c r="M33" s="110"/>
    </row>
    <row r="34" spans="2:13" ht="30" customHeight="1" x14ac:dyDescent="0.2">
      <c r="B34" s="136"/>
      <c r="C34" s="157" t="s">
        <v>141</v>
      </c>
      <c r="D34" s="656"/>
      <c r="E34" s="656"/>
      <c r="F34" s="656"/>
      <c r="G34" s="656"/>
      <c r="H34" s="656"/>
      <c r="I34" s="140"/>
      <c r="J34" s="133"/>
      <c r="M34" s="110"/>
    </row>
    <row r="35" spans="2:13" ht="30" customHeight="1" x14ac:dyDescent="0.2">
      <c r="B35" s="136"/>
      <c r="C35" s="162" t="s">
        <v>162</v>
      </c>
      <c r="D35" s="652"/>
      <c r="E35" s="652"/>
      <c r="F35" s="652"/>
      <c r="G35" s="652"/>
      <c r="H35" s="652"/>
      <c r="I35" s="141"/>
      <c r="J35" s="133"/>
      <c r="M35" s="110"/>
    </row>
    <row r="36" spans="2:13" ht="30" customHeight="1" x14ac:dyDescent="0.2">
      <c r="B36" s="136"/>
      <c r="C36" s="158"/>
      <c r="D36" s="653"/>
      <c r="E36" s="653"/>
      <c r="F36" s="653"/>
      <c r="G36" s="653"/>
      <c r="H36" s="653"/>
      <c r="I36" s="141"/>
      <c r="J36" s="133"/>
      <c r="M36" s="110"/>
    </row>
    <row r="37" spans="2:13" ht="30" customHeight="1" x14ac:dyDescent="0.2">
      <c r="B37" s="136"/>
      <c r="C37" s="162" t="s">
        <v>163</v>
      </c>
      <c r="D37" s="646"/>
      <c r="E37" s="646"/>
      <c r="F37" s="646"/>
      <c r="G37" s="646"/>
      <c r="H37" s="114" t="s">
        <v>135</v>
      </c>
      <c r="I37" s="132"/>
      <c r="J37" s="133"/>
      <c r="M37" s="110"/>
    </row>
    <row r="38" spans="2:13" ht="12" customHeight="1" x14ac:dyDescent="0.2">
      <c r="B38" s="129"/>
      <c r="C38" s="130"/>
      <c r="D38" s="130"/>
      <c r="E38" s="130"/>
      <c r="F38" s="130"/>
      <c r="G38" s="130"/>
      <c r="H38" s="130"/>
      <c r="I38" s="130"/>
      <c r="J38" s="131"/>
      <c r="M38" s="110"/>
    </row>
  </sheetData>
  <sheetProtection selectLockedCells="1"/>
  <mergeCells count="17">
    <mergeCell ref="B6:D6"/>
    <mergeCell ref="E6:G6"/>
    <mergeCell ref="B2:J2"/>
    <mergeCell ref="B1:J1"/>
    <mergeCell ref="E4:J4"/>
    <mergeCell ref="E5:J5"/>
    <mergeCell ref="B4:D4"/>
    <mergeCell ref="B5:D5"/>
    <mergeCell ref="D37:G37"/>
    <mergeCell ref="C8:D8"/>
    <mergeCell ref="C9:D9"/>
    <mergeCell ref="E9:I9"/>
    <mergeCell ref="C14:G14"/>
    <mergeCell ref="D35:H35"/>
    <mergeCell ref="D36:H36"/>
    <mergeCell ref="E8:H8"/>
    <mergeCell ref="D34:H34"/>
  </mergeCells>
  <phoneticPr fontId="2"/>
  <dataValidations count="1">
    <dataValidation type="list" allowBlank="1" showInputMessage="1" showErrorMessage="1" sqref="E4:J4">
      <formula1>$M$3:$M$30</formula1>
    </dataValidation>
  </dataValidations>
  <printOptions horizontalCentered="1"/>
  <pageMargins left="0.78740157480314965" right="0.78740157480314965" top="0.78740157480314965" bottom="0.59055118110236227" header="0.51181102362204722" footer="0.51181102362204722"/>
  <pageSetup paperSize="9" scale="96" orientation="portrait" r:id="rId1"/>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3"/>
  <sheetViews>
    <sheetView tabSelected="1" zoomScale="85" zoomScaleNormal="85" zoomScalePageLayoutView="85" workbookViewId="0">
      <selection activeCell="N25" sqref="N25:N26"/>
    </sheetView>
  </sheetViews>
  <sheetFormatPr defaultColWidth="8.88671875" defaultRowHeight="12" x14ac:dyDescent="0.2"/>
  <cols>
    <col min="1" max="1" width="1.109375" style="106" customWidth="1"/>
    <col min="2" max="2" width="2.33203125" style="105" bestFit="1" customWidth="1"/>
    <col min="3" max="3" width="6.33203125" style="105" bestFit="1" customWidth="1"/>
    <col min="4" max="4" width="7.44140625" style="105" customWidth="1"/>
    <col min="5" max="5" width="8.6640625" style="105" customWidth="1"/>
    <col min="6" max="6" width="12.88671875" style="105" customWidth="1"/>
    <col min="7" max="13" width="8" style="105" customWidth="1"/>
    <col min="14" max="14" width="6.109375" style="105" customWidth="1"/>
    <col min="15" max="15" width="7.44140625" style="105" customWidth="1"/>
    <col min="16" max="16" width="8.6640625" style="106" customWidth="1"/>
    <col min="17" max="25" width="3.44140625" style="106" customWidth="1"/>
    <col min="26" max="28" width="4.6640625" style="106" customWidth="1"/>
    <col min="29" max="32" width="5.109375" style="106" customWidth="1"/>
    <col min="33" max="36" width="4.6640625" style="106" bestFit="1" customWidth="1"/>
    <col min="37" max="38" width="8.88671875" style="106"/>
    <col min="39" max="39" width="8" style="106" bestFit="1" customWidth="1"/>
    <col min="40" max="40" width="3.109375" style="106" bestFit="1" customWidth="1"/>
    <col min="41" max="16384" width="8.88671875" style="106"/>
  </cols>
  <sheetData>
    <row r="1" spans="1:46" ht="19.8" thickBot="1" x14ac:dyDescent="0.25">
      <c r="A1" s="166"/>
      <c r="B1" s="166"/>
      <c r="C1" s="378" t="s">
        <v>118</v>
      </c>
      <c r="D1" s="166"/>
      <c r="E1" s="166"/>
      <c r="F1" s="166"/>
      <c r="G1" s="166"/>
      <c r="H1" s="166"/>
      <c r="I1" s="166"/>
      <c r="J1" s="166"/>
      <c r="K1" s="166"/>
      <c r="L1" s="166"/>
      <c r="M1" s="166"/>
      <c r="N1" s="378" t="s">
        <v>142</v>
      </c>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row>
    <row r="2" spans="1:46" ht="9.75" customHeight="1" x14ac:dyDescent="0.2">
      <c r="A2" s="166"/>
      <c r="B2" s="689" t="s">
        <v>123</v>
      </c>
      <c r="C2" s="688" t="s">
        <v>8</v>
      </c>
      <c r="D2" s="688" t="s">
        <v>111</v>
      </c>
      <c r="E2" s="688" t="s">
        <v>10</v>
      </c>
      <c r="F2" s="688" t="s">
        <v>112</v>
      </c>
      <c r="G2" s="688" t="s">
        <v>113</v>
      </c>
      <c r="H2" s="688"/>
      <c r="I2" s="688" t="s">
        <v>116</v>
      </c>
      <c r="J2" s="692"/>
      <c r="K2" s="166"/>
      <c r="L2" s="166"/>
      <c r="M2" s="689" t="s">
        <v>123</v>
      </c>
      <c r="N2" s="693" t="s">
        <v>8</v>
      </c>
      <c r="O2" s="693" t="s">
        <v>111</v>
      </c>
      <c r="P2" s="695" t="s">
        <v>10</v>
      </c>
      <c r="Q2" s="697" t="s">
        <v>152</v>
      </c>
      <c r="R2" s="698"/>
      <c r="S2" s="698"/>
      <c r="T2" s="699"/>
      <c r="U2" s="700" t="s">
        <v>153</v>
      </c>
      <c r="V2" s="698"/>
      <c r="W2" s="698"/>
      <c r="X2" s="699"/>
      <c r="Y2" s="425" t="s">
        <v>80</v>
      </c>
      <c r="Z2" s="701" t="s">
        <v>69</v>
      </c>
      <c r="AA2" s="703" t="s">
        <v>119</v>
      </c>
      <c r="AB2" s="426" t="s">
        <v>69</v>
      </c>
      <c r="AC2" s="705" t="s">
        <v>146</v>
      </c>
      <c r="AD2" s="706"/>
      <c r="AE2" s="706"/>
      <c r="AF2" s="701"/>
      <c r="AG2" s="688" t="s">
        <v>150</v>
      </c>
      <c r="AH2" s="688"/>
      <c r="AI2" s="688" t="s">
        <v>151</v>
      </c>
      <c r="AJ2" s="692"/>
      <c r="AK2" s="166"/>
      <c r="AL2" s="166"/>
      <c r="AM2" s="166"/>
      <c r="AN2" s="166"/>
      <c r="AO2" s="166"/>
      <c r="AP2" s="166"/>
      <c r="AQ2" s="166"/>
      <c r="AR2" s="166"/>
      <c r="AS2" s="166"/>
      <c r="AT2" s="166"/>
    </row>
    <row r="3" spans="1:46" ht="9.75" customHeight="1" thickBot="1" x14ac:dyDescent="0.25">
      <c r="A3" s="166"/>
      <c r="B3" s="690"/>
      <c r="C3" s="691"/>
      <c r="D3" s="691"/>
      <c r="E3" s="691"/>
      <c r="F3" s="691"/>
      <c r="G3" s="440" t="s">
        <v>114</v>
      </c>
      <c r="H3" s="440" t="s">
        <v>115</v>
      </c>
      <c r="I3" s="440" t="s">
        <v>114</v>
      </c>
      <c r="J3" s="443" t="s">
        <v>115</v>
      </c>
      <c r="K3" s="166"/>
      <c r="L3" s="166"/>
      <c r="M3" s="690"/>
      <c r="N3" s="694"/>
      <c r="O3" s="694"/>
      <c r="P3" s="696"/>
      <c r="Q3" s="439" t="s">
        <v>120</v>
      </c>
      <c r="R3" s="440" t="s">
        <v>121</v>
      </c>
      <c r="S3" s="440" t="s">
        <v>122</v>
      </c>
      <c r="T3" s="440" t="s">
        <v>116</v>
      </c>
      <c r="U3" s="440" t="s">
        <v>120</v>
      </c>
      <c r="V3" s="440" t="s">
        <v>121</v>
      </c>
      <c r="W3" s="440" t="s">
        <v>122</v>
      </c>
      <c r="X3" s="440" t="s">
        <v>116</v>
      </c>
      <c r="Y3" s="441" t="s">
        <v>72</v>
      </c>
      <c r="Z3" s="702"/>
      <c r="AA3" s="704"/>
      <c r="AB3" s="442" t="s">
        <v>80</v>
      </c>
      <c r="AC3" s="439" t="s">
        <v>143</v>
      </c>
      <c r="AD3" s="440" t="s">
        <v>144</v>
      </c>
      <c r="AE3" s="440" t="s">
        <v>145</v>
      </c>
      <c r="AF3" s="440" t="s">
        <v>147</v>
      </c>
      <c r="AG3" s="440" t="s">
        <v>148</v>
      </c>
      <c r="AH3" s="440" t="s">
        <v>149</v>
      </c>
      <c r="AI3" s="440" t="s">
        <v>148</v>
      </c>
      <c r="AJ3" s="443" t="s">
        <v>149</v>
      </c>
      <c r="AK3" s="166"/>
      <c r="AL3" s="166"/>
      <c r="AM3" s="166"/>
      <c r="AN3" s="166"/>
      <c r="AO3" s="166"/>
      <c r="AP3" s="166"/>
      <c r="AQ3" s="166"/>
      <c r="AR3" s="166"/>
      <c r="AS3" s="166"/>
      <c r="AT3" s="166"/>
    </row>
    <row r="4" spans="1:46" ht="14.25" customHeight="1" thickBot="1" x14ac:dyDescent="0.25">
      <c r="A4" s="166"/>
      <c r="B4" s="444" t="e">
        <f>VLOOKUP(C4,$AM$8:$AN$33,2,0)</f>
        <v>#N/A</v>
      </c>
      <c r="C4" s="428">
        <f>IF(男子申込書!$K$2=0,女子申込書!$K$2,男子申込書!$K$2)</f>
        <v>0</v>
      </c>
      <c r="D4" s="428">
        <f>IF(男子申込書!$D$3=0,女子申込書!$D$3,男子申込書!$D$3)</f>
        <v>0</v>
      </c>
      <c r="E4" s="428">
        <f>IF(男子申込書!$K$4=0,女子申込書!$K$3,男子申込書!$K$4)</f>
        <v>0</v>
      </c>
      <c r="F4" s="428">
        <f>IF(男子申込書!T3=女子申込書!T3,男子申込書!T3,男子申込書!T3&amp;女子申込書!T3)</f>
        <v>0</v>
      </c>
      <c r="G4" s="428">
        <f>男子申込書!T58</f>
        <v>0</v>
      </c>
      <c r="H4" s="428">
        <f>女子申込書!T58</f>
        <v>0</v>
      </c>
      <c r="I4" s="428">
        <f>男子申込書!T57</f>
        <v>0</v>
      </c>
      <c r="J4" s="445">
        <f>女子申込書!T57</f>
        <v>0</v>
      </c>
      <c r="K4" s="166"/>
      <c r="L4" s="166"/>
      <c r="M4" s="427" t="e">
        <f>B4</f>
        <v>#N/A</v>
      </c>
      <c r="N4" s="428">
        <f>C4</f>
        <v>0</v>
      </c>
      <c r="O4" s="428">
        <f>D4</f>
        <v>0</v>
      </c>
      <c r="P4" s="429">
        <f>E4</f>
        <v>0</v>
      </c>
      <c r="Q4" s="430">
        <f>男子申込書!T54</f>
        <v>0</v>
      </c>
      <c r="R4" s="431">
        <f>男子申込書!T55</f>
        <v>0</v>
      </c>
      <c r="S4" s="428">
        <f>男子申込書!T56</f>
        <v>0</v>
      </c>
      <c r="T4" s="428">
        <f>男子申込書!T57</f>
        <v>0</v>
      </c>
      <c r="U4" s="431">
        <f>女子申込書!T54</f>
        <v>0</v>
      </c>
      <c r="V4" s="431">
        <f>女子申込書!T55</f>
        <v>0</v>
      </c>
      <c r="W4" s="428">
        <f>女子申込書!T56</f>
        <v>0</v>
      </c>
      <c r="X4" s="429">
        <f>女子申込書!T57</f>
        <v>0</v>
      </c>
      <c r="Y4" s="432">
        <f>G4+H4</f>
        <v>0</v>
      </c>
      <c r="Z4" s="433">
        <f>男子申込書!P58+女子申込書!P58</f>
        <v>0</v>
      </c>
      <c r="AA4" s="434">
        <f>男子申込書!Q58+女子申込書!Q588</f>
        <v>0</v>
      </c>
      <c r="AB4" s="434">
        <f>男子申込書!V58+女子申込書!V58</f>
        <v>0</v>
      </c>
      <c r="AC4" s="435">
        <f>プロ等申込書!F11</f>
        <v>0</v>
      </c>
      <c r="AD4" s="436">
        <f>プロ等申込書!F12</f>
        <v>0</v>
      </c>
      <c r="AE4" s="436">
        <f>プロ等申込書!F13</f>
        <v>0</v>
      </c>
      <c r="AF4" s="437">
        <f>プロ等申込書!H14</f>
        <v>0</v>
      </c>
      <c r="AG4" s="436"/>
      <c r="AH4" s="436"/>
      <c r="AI4" s="436"/>
      <c r="AJ4" s="438"/>
      <c r="AK4" s="166"/>
      <c r="AL4" s="166"/>
      <c r="AM4" s="166"/>
      <c r="AN4" s="166"/>
      <c r="AO4" s="166"/>
      <c r="AP4" s="166"/>
      <c r="AQ4" s="166"/>
      <c r="AR4" s="166"/>
      <c r="AS4" s="166"/>
      <c r="AT4" s="166"/>
    </row>
    <row r="5" spans="1:46" s="165" customFormat="1" x14ac:dyDescent="0.2">
      <c r="A5" s="167"/>
      <c r="B5" s="421"/>
      <c r="C5" s="422"/>
      <c r="D5" s="422"/>
      <c r="E5" s="422"/>
      <c r="F5" s="422"/>
      <c r="G5" s="422"/>
      <c r="H5" s="422"/>
      <c r="I5" s="422"/>
      <c r="J5" s="422"/>
      <c r="K5" s="339"/>
      <c r="L5" s="339"/>
      <c r="M5" s="422"/>
      <c r="N5" s="422"/>
      <c r="O5" s="422"/>
      <c r="P5" s="422"/>
      <c r="Q5" s="423"/>
      <c r="R5" s="423"/>
      <c r="S5" s="422"/>
      <c r="T5" s="422"/>
      <c r="U5" s="423"/>
      <c r="V5" s="423"/>
      <c r="W5" s="422"/>
      <c r="X5" s="422"/>
      <c r="Y5" s="422"/>
      <c r="Z5" s="423"/>
      <c r="AA5" s="423"/>
      <c r="AB5" s="423"/>
      <c r="AC5" s="422"/>
      <c r="AD5" s="422"/>
      <c r="AE5" s="422"/>
      <c r="AF5" s="424"/>
      <c r="AG5" s="422"/>
      <c r="AH5" s="422"/>
      <c r="AI5" s="422"/>
      <c r="AJ5" s="422"/>
      <c r="AK5" s="167"/>
      <c r="AL5" s="167"/>
      <c r="AM5" s="167"/>
      <c r="AN5" s="167"/>
      <c r="AO5" s="167"/>
      <c r="AP5" s="167"/>
      <c r="AQ5" s="167"/>
      <c r="AR5" s="167"/>
      <c r="AS5" s="167"/>
      <c r="AT5" s="167"/>
    </row>
    <row r="6" spans="1:46" x14ac:dyDescent="0.2">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row>
    <row r="7" spans="1:46" x14ac:dyDescent="0.2">
      <c r="A7" s="166"/>
      <c r="B7" s="168"/>
      <c r="C7" s="169"/>
      <c r="D7" s="169"/>
      <c r="E7" s="169"/>
      <c r="F7" s="169"/>
      <c r="G7" s="168"/>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row>
    <row r="8" spans="1:46" x14ac:dyDescent="0.2">
      <c r="A8" s="166"/>
      <c r="B8" s="168"/>
      <c r="C8" s="168"/>
      <c r="D8" s="168"/>
      <c r="E8" s="168"/>
      <c r="F8" s="168"/>
      <c r="G8" s="170"/>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71" t="s">
        <v>32</v>
      </c>
      <c r="AN8" s="166">
        <v>1</v>
      </c>
      <c r="AO8" s="166"/>
      <c r="AP8" s="166"/>
      <c r="AQ8" s="166"/>
      <c r="AR8" s="166"/>
      <c r="AS8" s="166"/>
      <c r="AT8" s="166"/>
    </row>
    <row r="9" spans="1:46" x14ac:dyDescent="0.2">
      <c r="A9" s="166"/>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71" t="s">
        <v>35</v>
      </c>
      <c r="AN9" s="166">
        <v>2</v>
      </c>
      <c r="AO9" s="166"/>
      <c r="AP9" s="166"/>
      <c r="AQ9" s="166"/>
      <c r="AR9" s="166"/>
      <c r="AS9" s="166"/>
      <c r="AT9" s="166"/>
    </row>
    <row r="10" spans="1:46" x14ac:dyDescent="0.2">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71" t="s">
        <v>37</v>
      </c>
      <c r="AN10" s="166">
        <v>3</v>
      </c>
      <c r="AO10" s="166"/>
      <c r="AP10" s="166"/>
      <c r="AQ10" s="166"/>
      <c r="AR10" s="166"/>
      <c r="AS10" s="166"/>
      <c r="AT10" s="166"/>
    </row>
    <row r="11" spans="1:46" ht="12" customHeight="1" x14ac:dyDescent="0.2">
      <c r="A11" s="166"/>
      <c r="B11" s="166"/>
      <c r="C11" s="166"/>
      <c r="D11" s="166"/>
      <c r="E11" s="166"/>
      <c r="F11" s="172"/>
      <c r="G11" s="166"/>
      <c r="H11" s="166"/>
      <c r="I11" s="166"/>
      <c r="J11" s="166"/>
      <c r="K11" s="166"/>
      <c r="L11" s="166"/>
      <c r="M11" s="168"/>
      <c r="N11" s="173"/>
      <c r="O11" s="168"/>
      <c r="P11" s="168"/>
      <c r="Q11" s="168"/>
      <c r="R11" s="168"/>
      <c r="S11" s="168"/>
      <c r="T11" s="168"/>
      <c r="U11" s="168"/>
      <c r="V11" s="168"/>
      <c r="W11" s="168"/>
      <c r="X11" s="168"/>
      <c r="Y11" s="168"/>
      <c r="Z11" s="168"/>
      <c r="AA11" s="166"/>
      <c r="AB11" s="166"/>
      <c r="AC11" s="166"/>
      <c r="AD11" s="166"/>
      <c r="AE11" s="166"/>
      <c r="AF11" s="166"/>
      <c r="AG11" s="166"/>
      <c r="AH11" s="166"/>
      <c r="AI11" s="166"/>
      <c r="AJ11" s="166"/>
      <c r="AK11" s="166"/>
      <c r="AL11" s="166"/>
      <c r="AM11" s="171" t="s">
        <v>38</v>
      </c>
      <c r="AN11" s="166">
        <v>4</v>
      </c>
      <c r="AO11" s="166"/>
      <c r="AP11" s="166"/>
      <c r="AQ11" s="166"/>
      <c r="AR11" s="166"/>
      <c r="AS11" s="166"/>
      <c r="AT11" s="166"/>
    </row>
    <row r="12" spans="1:46" x14ac:dyDescent="0.2">
      <c r="A12" s="166"/>
      <c r="B12" s="166"/>
      <c r="C12" s="166"/>
      <c r="D12" s="166"/>
      <c r="E12" s="166"/>
      <c r="F12" s="166"/>
      <c r="G12" s="166"/>
      <c r="H12" s="166"/>
      <c r="I12" s="166"/>
      <c r="J12" s="166"/>
      <c r="K12" s="166"/>
      <c r="L12" s="166"/>
      <c r="M12" s="168"/>
      <c r="N12" s="168"/>
      <c r="O12" s="168"/>
      <c r="P12" s="168"/>
      <c r="Q12" s="169"/>
      <c r="R12" s="169"/>
      <c r="S12" s="169"/>
      <c r="T12" s="169"/>
      <c r="U12" s="169"/>
      <c r="V12" s="169"/>
      <c r="W12" s="169"/>
      <c r="X12" s="169"/>
      <c r="Y12" s="168"/>
      <c r="Z12" s="168"/>
      <c r="AA12" s="166"/>
      <c r="AB12" s="166"/>
      <c r="AC12" s="166"/>
      <c r="AD12" s="166"/>
      <c r="AE12" s="166"/>
      <c r="AF12" s="166"/>
      <c r="AG12" s="166"/>
      <c r="AH12" s="166"/>
      <c r="AI12" s="166"/>
      <c r="AJ12" s="166"/>
      <c r="AK12" s="166"/>
      <c r="AL12" s="166"/>
      <c r="AM12" s="171" t="s">
        <v>40</v>
      </c>
      <c r="AN12" s="166">
        <v>5</v>
      </c>
      <c r="AO12" s="166"/>
      <c r="AP12" s="166"/>
      <c r="AQ12" s="166"/>
      <c r="AR12" s="166"/>
      <c r="AS12" s="166"/>
      <c r="AT12" s="166"/>
    </row>
    <row r="13" spans="1:46" x14ac:dyDescent="0.2">
      <c r="A13" s="166"/>
      <c r="B13" s="166"/>
      <c r="C13" s="166"/>
      <c r="D13" s="166"/>
      <c r="E13" s="166"/>
      <c r="F13" s="166"/>
      <c r="G13" s="166"/>
      <c r="H13" s="166"/>
      <c r="I13" s="166"/>
      <c r="J13" s="166"/>
      <c r="K13" s="166"/>
      <c r="L13" s="166"/>
      <c r="M13" s="168"/>
      <c r="N13" s="168"/>
      <c r="O13" s="168"/>
      <c r="P13" s="168"/>
      <c r="Q13" s="168"/>
      <c r="R13" s="168"/>
      <c r="S13" s="168"/>
      <c r="T13" s="168"/>
      <c r="U13" s="168"/>
      <c r="V13" s="168"/>
      <c r="W13" s="168"/>
      <c r="X13" s="168"/>
      <c r="Y13" s="168"/>
      <c r="Z13" s="168"/>
      <c r="AA13" s="166"/>
      <c r="AB13" s="166"/>
      <c r="AC13" s="166"/>
      <c r="AD13" s="166"/>
      <c r="AE13" s="166"/>
      <c r="AF13" s="166"/>
      <c r="AG13" s="166"/>
      <c r="AH13" s="166"/>
      <c r="AI13" s="166"/>
      <c r="AJ13" s="166"/>
      <c r="AK13" s="166"/>
      <c r="AL13" s="166"/>
      <c r="AM13" s="171" t="s">
        <v>42</v>
      </c>
      <c r="AN13" s="166">
        <v>6</v>
      </c>
      <c r="AO13" s="166"/>
      <c r="AP13" s="166"/>
      <c r="AQ13" s="166"/>
      <c r="AR13" s="166"/>
      <c r="AS13" s="166"/>
      <c r="AT13" s="166"/>
    </row>
    <row r="14" spans="1:46" ht="19.8" thickBot="1" x14ac:dyDescent="0.25">
      <c r="A14" s="166"/>
      <c r="B14" s="166"/>
      <c r="C14" s="306"/>
      <c r="D14" s="307" t="s">
        <v>287</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21"/>
      <c r="AE14" s="166"/>
      <c r="AF14" s="166"/>
      <c r="AG14" s="166"/>
      <c r="AH14" s="166"/>
      <c r="AI14" s="166"/>
      <c r="AJ14" s="166"/>
      <c r="AK14" s="166"/>
      <c r="AL14" s="166"/>
      <c r="AM14" s="171" t="s">
        <v>45</v>
      </c>
      <c r="AN14" s="166">
        <v>7</v>
      </c>
      <c r="AO14" s="166"/>
      <c r="AP14" s="166"/>
      <c r="AQ14" s="166"/>
      <c r="AR14" s="166"/>
      <c r="AS14" s="166"/>
      <c r="AT14" s="166"/>
    </row>
    <row r="15" spans="1:46" ht="13.2" x14ac:dyDescent="0.2">
      <c r="A15" s="166"/>
      <c r="B15" s="166"/>
      <c r="C15" s="671" t="s">
        <v>123</v>
      </c>
      <c r="D15" s="673" t="s">
        <v>8</v>
      </c>
      <c r="E15" s="673" t="s">
        <v>111</v>
      </c>
      <c r="F15" s="686" t="s">
        <v>10</v>
      </c>
      <c r="G15" s="664" t="s">
        <v>288</v>
      </c>
      <c r="H15" s="665"/>
      <c r="I15" s="665"/>
      <c r="J15" s="665"/>
      <c r="K15" s="665"/>
      <c r="L15" s="665"/>
      <c r="M15" s="665"/>
      <c r="N15" s="665"/>
      <c r="O15" s="665"/>
      <c r="P15" s="665"/>
      <c r="Q15" s="665"/>
      <c r="R15" s="665"/>
      <c r="S15" s="666"/>
      <c r="T15" s="664" t="s">
        <v>289</v>
      </c>
      <c r="U15" s="665"/>
      <c r="V15" s="665"/>
      <c r="W15" s="665"/>
      <c r="X15" s="665"/>
      <c r="Y15" s="665"/>
      <c r="Z15" s="665"/>
      <c r="AA15" s="665"/>
      <c r="AB15" s="665"/>
      <c r="AC15" s="666"/>
      <c r="AD15" s="323"/>
      <c r="AE15" s="166"/>
      <c r="AF15" s="166"/>
      <c r="AG15" s="166"/>
      <c r="AH15" s="166"/>
      <c r="AI15" s="166"/>
      <c r="AJ15" s="166"/>
      <c r="AK15" s="166"/>
      <c r="AL15" s="166"/>
      <c r="AM15" s="171" t="s">
        <v>46</v>
      </c>
      <c r="AN15" s="166">
        <v>8</v>
      </c>
      <c r="AO15" s="166"/>
      <c r="AP15" s="166"/>
      <c r="AQ15" s="166"/>
      <c r="AR15" s="166"/>
      <c r="AS15" s="166"/>
      <c r="AT15" s="166"/>
    </row>
    <row r="16" spans="1:46" ht="13.8" thickBot="1" x14ac:dyDescent="0.25">
      <c r="A16" s="166"/>
      <c r="B16" s="166"/>
      <c r="C16" s="672"/>
      <c r="D16" s="674"/>
      <c r="E16" s="674"/>
      <c r="F16" s="687"/>
      <c r="G16" s="385" t="s">
        <v>33</v>
      </c>
      <c r="H16" s="385" t="s">
        <v>98</v>
      </c>
      <c r="I16" s="385" t="s">
        <v>99</v>
      </c>
      <c r="J16" s="385" t="s">
        <v>100</v>
      </c>
      <c r="K16" s="385" t="s">
        <v>101</v>
      </c>
      <c r="L16" s="385" t="s">
        <v>102</v>
      </c>
      <c r="M16" s="385" t="s">
        <v>103</v>
      </c>
      <c r="N16" s="385" t="s">
        <v>44</v>
      </c>
      <c r="O16" s="385" t="s">
        <v>48</v>
      </c>
      <c r="P16" s="385" t="s">
        <v>26</v>
      </c>
      <c r="Q16" s="385" t="s">
        <v>39</v>
      </c>
      <c r="R16" s="385" t="s">
        <v>52</v>
      </c>
      <c r="S16" s="383" t="s">
        <v>291</v>
      </c>
      <c r="T16" s="386" t="s">
        <v>0</v>
      </c>
      <c r="U16" s="386" t="s">
        <v>1</v>
      </c>
      <c r="V16" s="386" t="s">
        <v>2</v>
      </c>
      <c r="W16" s="386" t="s">
        <v>3</v>
      </c>
      <c r="X16" s="386" t="s">
        <v>4</v>
      </c>
      <c r="Y16" s="386" t="s">
        <v>44</v>
      </c>
      <c r="Z16" s="386" t="s">
        <v>26</v>
      </c>
      <c r="AA16" s="386" t="s">
        <v>39</v>
      </c>
      <c r="AB16" s="386" t="s">
        <v>49</v>
      </c>
      <c r="AC16" s="383" t="s">
        <v>290</v>
      </c>
      <c r="AD16" s="322"/>
      <c r="AE16" s="166"/>
      <c r="AF16" s="166"/>
      <c r="AG16" s="166"/>
      <c r="AH16" s="166"/>
      <c r="AI16" s="166"/>
      <c r="AJ16" s="166"/>
      <c r="AK16" s="166"/>
      <c r="AL16" s="166"/>
      <c r="AM16" s="171" t="s">
        <v>47</v>
      </c>
      <c r="AN16" s="166">
        <v>9</v>
      </c>
      <c r="AO16" s="166"/>
      <c r="AP16" s="166"/>
      <c r="AQ16" s="166"/>
      <c r="AR16" s="166"/>
      <c r="AS16" s="166"/>
      <c r="AT16" s="166"/>
    </row>
    <row r="17" spans="1:46" ht="13.8" thickBot="1" x14ac:dyDescent="0.25">
      <c r="A17" s="166"/>
      <c r="B17" s="166"/>
      <c r="C17" s="324" t="e">
        <f>VLOOKUP(D17,$AM$8:$AN$33,2,0)</f>
        <v>#N/A</v>
      </c>
      <c r="D17" s="325">
        <f>IF(男子申込書!$K$2=0,女子申込書!$K$2,男子申込書!$K$2)</f>
        <v>0</v>
      </c>
      <c r="E17" s="325">
        <f>IF(男子申込書!$D$3=0,女子申込書!$D$3,男子申込書!$D$3)</f>
        <v>0</v>
      </c>
      <c r="F17" s="326">
        <f>IF(男子申込書!$K$4=0,女子申込書!$K$4,男子申込書!$K$4)</f>
        <v>0</v>
      </c>
      <c r="G17" s="328">
        <f>COUNTIF(男子申込書!$L$8:$L$47,G16)</f>
        <v>0</v>
      </c>
      <c r="H17" s="384">
        <f>COUNTIF(男子申込書!$L$8:$L$47,H16)</f>
        <v>0</v>
      </c>
      <c r="I17" s="384">
        <f>COUNTIF(男子申込書!$L$8:$L$47,I16)</f>
        <v>0</v>
      </c>
      <c r="J17" s="384">
        <f>COUNTIF(男子申込書!$L$8:$L$47,J16)</f>
        <v>0</v>
      </c>
      <c r="K17" s="384">
        <f>COUNTIF(男子申込書!$L$8:$L$47,K16)</f>
        <v>0</v>
      </c>
      <c r="L17" s="384">
        <f>COUNTIF(男子申込書!$L$8:$L$47,L16)</f>
        <v>0</v>
      </c>
      <c r="M17" s="384">
        <f>COUNTIF(男子申込書!$L$8:$L$47,M16)</f>
        <v>0</v>
      </c>
      <c r="N17" s="384">
        <f>COUNTIF(男子申込書!$L$8:$L$47,N16)</f>
        <v>0</v>
      </c>
      <c r="O17" s="384">
        <f>COUNTIF(男子申込書!$L$8:$L$47,O16)</f>
        <v>0</v>
      </c>
      <c r="P17" s="384">
        <f>COUNTIF(男子申込書!$L$8:$L$47,P16)</f>
        <v>0</v>
      </c>
      <c r="Q17" s="384">
        <f>COUNTIF(男子申込書!$L$8:$L$47,Q16)</f>
        <v>0</v>
      </c>
      <c r="R17" s="384">
        <f>COUNTIF(男子申込書!$L$8:$L$47,R16)</f>
        <v>0</v>
      </c>
      <c r="S17" s="327">
        <f>男子申込書!$T$57</f>
        <v>0</v>
      </c>
      <c r="T17" s="328">
        <f>COUNTIF(女子申込書!$L$8:$L$47,T16)</f>
        <v>0</v>
      </c>
      <c r="U17" s="384">
        <f>COUNTIF(女子申込書!$L$8:$L$47,U16)</f>
        <v>0</v>
      </c>
      <c r="V17" s="384">
        <f>COUNTIF(女子申込書!$L$8:$L$47,V16)</f>
        <v>0</v>
      </c>
      <c r="W17" s="384">
        <f>COUNTIF(女子申込書!$L$8:$L$47,W16)</f>
        <v>0</v>
      </c>
      <c r="X17" s="384">
        <f>COUNTIF(女子申込書!$L$8:$L$47,X16)</f>
        <v>0</v>
      </c>
      <c r="Y17" s="384">
        <f>COUNTIF(女子申込書!$L$8:$L$47,Y16)</f>
        <v>0</v>
      </c>
      <c r="Z17" s="384">
        <f>COUNTIF(女子申込書!$L$8:$L$47,Z16)</f>
        <v>0</v>
      </c>
      <c r="AA17" s="384">
        <f>COUNTIF(女子申込書!$L$8:$L$47,AA16)</f>
        <v>0</v>
      </c>
      <c r="AB17" s="329">
        <f>COUNTIF(女子申込書!$L$8:$L$47,AB16)</f>
        <v>0</v>
      </c>
      <c r="AC17" s="327">
        <f>女子申込書!$T$57</f>
        <v>0</v>
      </c>
      <c r="AD17" s="322"/>
      <c r="AE17" s="306"/>
      <c r="AF17" s="321"/>
      <c r="AG17" s="321"/>
      <c r="AH17" s="166"/>
      <c r="AI17" s="166"/>
      <c r="AJ17" s="166"/>
      <c r="AK17" s="166"/>
      <c r="AL17" s="166"/>
      <c r="AM17" s="171" t="s">
        <v>50</v>
      </c>
      <c r="AN17" s="166">
        <v>10</v>
      </c>
      <c r="AO17" s="166"/>
      <c r="AP17" s="166"/>
      <c r="AQ17" s="166"/>
      <c r="AR17" s="166"/>
      <c r="AS17" s="166"/>
      <c r="AT17" s="166"/>
    </row>
    <row r="18" spans="1:46" ht="13.2" x14ac:dyDescent="0.2">
      <c r="A18" s="166"/>
      <c r="B18" s="166"/>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3"/>
      <c r="AH18" s="166"/>
      <c r="AI18" s="166"/>
      <c r="AJ18" s="166"/>
      <c r="AK18" s="166"/>
      <c r="AL18" s="166"/>
      <c r="AM18" s="171" t="s">
        <v>11</v>
      </c>
      <c r="AN18" s="166">
        <v>11</v>
      </c>
      <c r="AO18" s="166"/>
      <c r="AP18" s="166"/>
      <c r="AQ18" s="166"/>
      <c r="AR18" s="166"/>
      <c r="AS18" s="166"/>
      <c r="AT18" s="166"/>
    </row>
    <row r="19" spans="1:46" x14ac:dyDescent="0.2">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166"/>
      <c r="AI19" s="166"/>
      <c r="AJ19" s="166"/>
      <c r="AK19" s="166"/>
      <c r="AL19" s="166"/>
      <c r="AM19" s="171" t="s">
        <v>51</v>
      </c>
      <c r="AN19" s="166">
        <v>12</v>
      </c>
      <c r="AO19" s="166"/>
      <c r="AP19" s="166"/>
      <c r="AQ19" s="166"/>
      <c r="AR19" s="166"/>
      <c r="AS19" s="166"/>
      <c r="AT19" s="166"/>
    </row>
    <row r="20" spans="1:46" ht="19.8" thickBot="1" x14ac:dyDescent="0.25">
      <c r="A20" s="322"/>
      <c r="B20" s="322"/>
      <c r="C20" s="330" t="s">
        <v>300</v>
      </c>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166"/>
      <c r="AI20" s="166"/>
      <c r="AJ20" s="166"/>
      <c r="AK20" s="166"/>
      <c r="AL20" s="166"/>
      <c r="AM20" s="171" t="s">
        <v>53</v>
      </c>
      <c r="AN20" s="166">
        <v>13</v>
      </c>
      <c r="AO20" s="166"/>
      <c r="AP20" s="166"/>
      <c r="AQ20" s="166"/>
      <c r="AR20" s="166"/>
      <c r="AS20" s="166"/>
      <c r="AT20" s="166"/>
    </row>
    <row r="21" spans="1:46" ht="12" customHeight="1" x14ac:dyDescent="0.2">
      <c r="A21" s="322"/>
      <c r="B21" s="322"/>
      <c r="C21" s="330"/>
      <c r="D21" s="322"/>
      <c r="E21" s="667" t="s">
        <v>69</v>
      </c>
      <c r="F21" s="331" t="s">
        <v>120</v>
      </c>
      <c r="G21" s="331" t="s">
        <v>121</v>
      </c>
      <c r="H21" s="331" t="s">
        <v>303</v>
      </c>
      <c r="I21" s="332" t="s">
        <v>304</v>
      </c>
      <c r="J21" s="333" t="s">
        <v>120</v>
      </c>
      <c r="K21" s="331" t="s">
        <v>121</v>
      </c>
      <c r="L21" s="331" t="s">
        <v>303</v>
      </c>
      <c r="M21" s="334" t="s">
        <v>304</v>
      </c>
      <c r="N21" s="322"/>
      <c r="O21" s="322"/>
      <c r="P21" s="322"/>
      <c r="Q21" s="322"/>
      <c r="R21" s="322"/>
      <c r="S21" s="322"/>
      <c r="T21" s="322"/>
      <c r="U21" s="322"/>
      <c r="V21" s="322"/>
      <c r="W21" s="322"/>
      <c r="X21" s="322"/>
      <c r="Y21" s="322"/>
      <c r="Z21" s="322"/>
      <c r="AA21" s="322"/>
      <c r="AB21" s="322"/>
      <c r="AC21" s="322"/>
      <c r="AD21" s="322"/>
      <c r="AE21" s="322"/>
      <c r="AF21" s="322"/>
      <c r="AG21" s="322"/>
      <c r="AH21" s="166"/>
      <c r="AI21" s="166"/>
      <c r="AJ21" s="166"/>
      <c r="AK21" s="166"/>
      <c r="AL21" s="166"/>
      <c r="AM21" s="171" t="s">
        <v>54</v>
      </c>
      <c r="AN21" s="166">
        <v>14</v>
      </c>
      <c r="AO21" s="166"/>
      <c r="AP21" s="166"/>
      <c r="AQ21" s="166"/>
      <c r="AR21" s="166"/>
      <c r="AS21" s="166"/>
      <c r="AT21" s="166"/>
    </row>
    <row r="22" spans="1:46" ht="12" customHeight="1" x14ac:dyDescent="0.2">
      <c r="A22" s="322"/>
      <c r="B22" s="322"/>
      <c r="C22" s="322"/>
      <c r="D22" s="322"/>
      <c r="E22" s="668"/>
      <c r="F22" s="335">
        <f>男子申込書!P54</f>
        <v>2000</v>
      </c>
      <c r="G22" s="335">
        <f>男子申込書!P55</f>
        <v>3000</v>
      </c>
      <c r="H22" s="387" t="s">
        <v>305</v>
      </c>
      <c r="I22" s="335">
        <f>男子申込書!P57</f>
        <v>7000</v>
      </c>
      <c r="J22" s="335">
        <f>女子申込書!P54</f>
        <v>2000</v>
      </c>
      <c r="K22" s="335">
        <f>女子申込書!P55</f>
        <v>3000</v>
      </c>
      <c r="L22" s="387" t="s">
        <v>305</v>
      </c>
      <c r="M22" s="341">
        <f>女子申込書!P57</f>
        <v>7000</v>
      </c>
      <c r="N22" s="322"/>
      <c r="O22" s="322"/>
      <c r="P22" s="322"/>
      <c r="Q22" s="322"/>
      <c r="R22" s="322"/>
      <c r="S22" s="322"/>
      <c r="T22" s="322"/>
      <c r="U22" s="322"/>
      <c r="V22" s="322"/>
      <c r="W22" s="322"/>
      <c r="X22" s="322"/>
      <c r="Y22" s="322"/>
      <c r="Z22" s="322"/>
      <c r="AA22" s="322"/>
      <c r="AB22" s="322"/>
      <c r="AC22" s="322"/>
      <c r="AD22" s="322"/>
      <c r="AE22" s="322"/>
      <c r="AF22" s="322"/>
      <c r="AG22" s="322"/>
      <c r="AH22" s="166"/>
      <c r="AI22" s="166"/>
      <c r="AJ22" s="166"/>
      <c r="AK22" s="166"/>
      <c r="AL22" s="166"/>
      <c r="AM22" s="171" t="s">
        <v>55</v>
      </c>
      <c r="AN22" s="166">
        <v>15</v>
      </c>
      <c r="AO22" s="166"/>
      <c r="AP22" s="166"/>
      <c r="AQ22" s="166"/>
      <c r="AR22" s="166"/>
      <c r="AS22" s="166"/>
      <c r="AT22" s="166"/>
    </row>
    <row r="23" spans="1:46" ht="12" customHeight="1" thickBot="1" x14ac:dyDescent="0.25">
      <c r="A23" s="322"/>
      <c r="B23" s="322"/>
      <c r="C23" s="322"/>
      <c r="D23" s="322"/>
      <c r="E23" s="336" t="s">
        <v>302</v>
      </c>
      <c r="F23" s="337">
        <f>男子申込書!Q54</f>
        <v>400</v>
      </c>
      <c r="G23" s="337">
        <f>男子申込書!Q55</f>
        <v>400</v>
      </c>
      <c r="H23" s="335">
        <f>男子申込書!Q56</f>
        <v>400</v>
      </c>
      <c r="I23" s="387" t="s">
        <v>305</v>
      </c>
      <c r="J23" s="337">
        <f>女子申込書!Q54</f>
        <v>400</v>
      </c>
      <c r="K23" s="337">
        <f>女子申込書!Q55</f>
        <v>400</v>
      </c>
      <c r="L23" s="335">
        <f>女子申込書!Q56</f>
        <v>400</v>
      </c>
      <c r="M23" s="388" t="s">
        <v>306</v>
      </c>
      <c r="N23" s="322"/>
      <c r="O23" s="322"/>
      <c r="P23" s="322"/>
      <c r="Q23" s="322"/>
      <c r="R23" s="322"/>
      <c r="S23" s="322"/>
      <c r="T23" s="322"/>
      <c r="U23" s="322"/>
      <c r="V23" s="322"/>
      <c r="W23" s="322"/>
      <c r="X23" s="322"/>
      <c r="Y23" s="322"/>
      <c r="Z23" s="379"/>
      <c r="AA23" s="380"/>
      <c r="AB23" s="380"/>
      <c r="AC23" s="322"/>
      <c r="AD23" s="322"/>
      <c r="AE23" s="322"/>
      <c r="AF23" s="322"/>
      <c r="AG23" s="322"/>
      <c r="AH23" s="166"/>
      <c r="AI23" s="166"/>
      <c r="AJ23" s="166"/>
      <c r="AK23" s="166"/>
      <c r="AL23" s="166"/>
      <c r="AM23" s="171" t="s">
        <v>56</v>
      </c>
      <c r="AN23" s="166">
        <v>16</v>
      </c>
      <c r="AO23" s="166"/>
      <c r="AP23" s="166"/>
      <c r="AQ23" s="166"/>
      <c r="AR23" s="166"/>
      <c r="AS23" s="166"/>
      <c r="AT23" s="166"/>
    </row>
    <row r="24" spans="1:46" ht="12" customHeight="1" thickTop="1" thickBot="1" x14ac:dyDescent="0.25">
      <c r="A24" s="322"/>
      <c r="B24" s="339"/>
      <c r="C24" s="322"/>
      <c r="D24" s="322"/>
      <c r="E24" s="338" t="s">
        <v>301</v>
      </c>
      <c r="F24" s="340">
        <f>SUM(F22:F23)</f>
        <v>2400</v>
      </c>
      <c r="G24" s="340">
        <f t="shared" ref="G24:M24" si="0">SUM(G22:G23)</f>
        <v>3400</v>
      </c>
      <c r="H24" s="340">
        <f t="shared" si="0"/>
        <v>400</v>
      </c>
      <c r="I24" s="340">
        <f t="shared" si="0"/>
        <v>7000</v>
      </c>
      <c r="J24" s="340">
        <f t="shared" si="0"/>
        <v>2400</v>
      </c>
      <c r="K24" s="340">
        <f t="shared" si="0"/>
        <v>3400</v>
      </c>
      <c r="L24" s="340">
        <f t="shared" si="0"/>
        <v>400</v>
      </c>
      <c r="M24" s="342">
        <f t="shared" si="0"/>
        <v>7000</v>
      </c>
      <c r="N24" s="322"/>
      <c r="O24" s="322"/>
      <c r="P24" s="322"/>
      <c r="Q24" s="322"/>
      <c r="R24" s="322"/>
      <c r="S24" s="322"/>
      <c r="T24" s="322"/>
      <c r="U24" s="322"/>
      <c r="V24" s="322"/>
      <c r="W24" s="322"/>
      <c r="X24" s="322"/>
      <c r="Y24" s="322"/>
      <c r="Z24" s="379"/>
      <c r="AA24" s="381"/>
      <c r="AB24" s="381"/>
      <c r="AC24" s="322"/>
      <c r="AD24" s="322"/>
      <c r="AE24" s="322"/>
      <c r="AF24" s="322"/>
      <c r="AG24" s="322"/>
      <c r="AH24" s="166"/>
      <c r="AI24" s="166"/>
      <c r="AJ24" s="166"/>
      <c r="AK24" s="166"/>
      <c r="AL24" s="166"/>
      <c r="AM24" s="171" t="s">
        <v>7</v>
      </c>
      <c r="AN24" s="166">
        <v>17</v>
      </c>
      <c r="AO24" s="166"/>
      <c r="AP24" s="166"/>
      <c r="AQ24" s="166"/>
      <c r="AR24" s="166"/>
      <c r="AS24" s="166"/>
      <c r="AT24" s="166"/>
    </row>
    <row r="25" spans="1:46" ht="12" customHeight="1" x14ac:dyDescent="0.2">
      <c r="A25" s="166"/>
      <c r="B25" s="669" t="s">
        <v>123</v>
      </c>
      <c r="C25" s="681" t="str">
        <f>D2</f>
        <v>市町村</v>
      </c>
      <c r="D25" s="675" t="str">
        <f>E2</f>
        <v>学校名</v>
      </c>
      <c r="E25" s="684" t="str">
        <f>F2</f>
        <v>監督名</v>
      </c>
      <c r="F25" s="675" t="str">
        <f t="shared" ref="F25:M27" si="1">Q2</f>
        <v>男子参加数</v>
      </c>
      <c r="G25" s="676"/>
      <c r="H25" s="676"/>
      <c r="I25" s="677"/>
      <c r="J25" s="675" t="str">
        <f t="shared" si="1"/>
        <v>女子参加数</v>
      </c>
      <c r="K25" s="676"/>
      <c r="L25" s="676"/>
      <c r="M25" s="678"/>
      <c r="N25" s="679" t="s">
        <v>307</v>
      </c>
      <c r="O25" s="322"/>
      <c r="P25" s="322"/>
      <c r="Q25" s="322"/>
      <c r="R25" s="322"/>
      <c r="S25" s="322"/>
      <c r="T25" s="322"/>
      <c r="U25" s="322"/>
      <c r="V25" s="322"/>
      <c r="W25" s="322"/>
      <c r="X25" s="322"/>
      <c r="Y25" s="322"/>
      <c r="Z25" s="379"/>
      <c r="AA25" s="379"/>
      <c r="AB25" s="379"/>
      <c r="AC25" s="322"/>
      <c r="AD25" s="322"/>
      <c r="AE25" s="322"/>
      <c r="AF25" s="166"/>
      <c r="AG25" s="166"/>
      <c r="AH25" s="166"/>
      <c r="AI25" s="166"/>
      <c r="AJ25" s="166"/>
      <c r="AK25" s="166"/>
      <c r="AL25" s="166"/>
      <c r="AM25" s="171" t="s">
        <v>57</v>
      </c>
      <c r="AN25" s="166">
        <v>18</v>
      </c>
      <c r="AO25" s="166"/>
      <c r="AP25" s="166"/>
      <c r="AQ25" s="166"/>
      <c r="AR25" s="166"/>
      <c r="AS25" s="166"/>
      <c r="AT25" s="166"/>
    </row>
    <row r="26" spans="1:46" ht="12" customHeight="1" thickBot="1" x14ac:dyDescent="0.25">
      <c r="A26" s="166"/>
      <c r="B26" s="670"/>
      <c r="C26" s="682"/>
      <c r="D26" s="683"/>
      <c r="E26" s="685"/>
      <c r="F26" s="340" t="str">
        <f t="shared" si="1"/>
        <v>１種目</v>
      </c>
      <c r="G26" s="340" t="str">
        <f t="shared" si="1"/>
        <v>２種目</v>
      </c>
      <c r="H26" s="340" t="str">
        <f t="shared" si="1"/>
        <v>リレーのみ</v>
      </c>
      <c r="I26" s="340" t="str">
        <f t="shared" si="1"/>
        <v>リレー</v>
      </c>
      <c r="J26" s="340" t="str">
        <f t="shared" si="1"/>
        <v>１種目</v>
      </c>
      <c r="K26" s="340" t="str">
        <f t="shared" si="1"/>
        <v>２種目</v>
      </c>
      <c r="L26" s="340" t="str">
        <f t="shared" si="1"/>
        <v>リレーのみ</v>
      </c>
      <c r="M26" s="342" t="str">
        <f t="shared" si="1"/>
        <v>リレー</v>
      </c>
      <c r="N26" s="680"/>
      <c r="O26" s="166"/>
      <c r="P26" s="166"/>
      <c r="Q26" s="166"/>
      <c r="R26" s="166"/>
      <c r="S26" s="166"/>
      <c r="T26" s="166"/>
      <c r="U26" s="166"/>
      <c r="V26" s="166"/>
      <c r="W26" s="166"/>
      <c r="X26" s="166"/>
      <c r="Y26" s="166"/>
      <c r="Z26" s="379"/>
      <c r="AA26" s="379"/>
      <c r="AB26" s="379"/>
      <c r="AC26" s="166"/>
      <c r="AD26" s="166"/>
      <c r="AE26" s="166"/>
      <c r="AF26" s="166"/>
      <c r="AG26" s="166"/>
      <c r="AH26" s="166"/>
      <c r="AI26" s="166"/>
      <c r="AJ26" s="166"/>
      <c r="AK26" s="166"/>
      <c r="AL26" s="166"/>
      <c r="AM26" s="171" t="s">
        <v>58</v>
      </c>
      <c r="AN26" s="166">
        <v>19</v>
      </c>
      <c r="AO26" s="166"/>
      <c r="AP26" s="166"/>
      <c r="AQ26" s="166"/>
      <c r="AR26" s="166"/>
      <c r="AS26" s="166"/>
      <c r="AT26" s="166"/>
    </row>
    <row r="27" spans="1:46" ht="12" customHeight="1" thickBot="1" x14ac:dyDescent="0.25">
      <c r="A27" s="166"/>
      <c r="B27" s="446"/>
      <c r="C27" s="447">
        <f t="shared" ref="C27:E27" si="2">D4</f>
        <v>0</v>
      </c>
      <c r="D27" s="448">
        <f t="shared" si="2"/>
        <v>0</v>
      </c>
      <c r="E27" s="446">
        <f t="shared" si="2"/>
        <v>0</v>
      </c>
      <c r="F27" s="447">
        <f t="shared" si="1"/>
        <v>0</v>
      </c>
      <c r="G27" s="447">
        <f t="shared" si="1"/>
        <v>0</v>
      </c>
      <c r="H27" s="447">
        <f t="shared" si="1"/>
        <v>0</v>
      </c>
      <c r="I27" s="447">
        <f t="shared" si="1"/>
        <v>0</v>
      </c>
      <c r="J27" s="447">
        <f t="shared" si="1"/>
        <v>0</v>
      </c>
      <c r="K27" s="447">
        <f t="shared" si="1"/>
        <v>0</v>
      </c>
      <c r="L27" s="447">
        <f t="shared" si="1"/>
        <v>0</v>
      </c>
      <c r="M27" s="449">
        <f t="shared" si="1"/>
        <v>0</v>
      </c>
      <c r="N27" s="450">
        <f>AB4</f>
        <v>0</v>
      </c>
      <c r="O27" s="166"/>
      <c r="P27" s="166"/>
      <c r="Q27" s="166"/>
      <c r="R27" s="166"/>
      <c r="S27" s="166"/>
      <c r="T27" s="166"/>
      <c r="U27" s="166"/>
      <c r="V27" s="166"/>
      <c r="W27" s="166"/>
      <c r="X27" s="166"/>
      <c r="Y27" s="166"/>
      <c r="Z27" s="379"/>
      <c r="AA27" s="379"/>
      <c r="AB27" s="379"/>
      <c r="AC27" s="166"/>
      <c r="AD27" s="166"/>
      <c r="AE27" s="166"/>
      <c r="AF27" s="166"/>
      <c r="AG27" s="166"/>
      <c r="AH27" s="166"/>
      <c r="AI27" s="166"/>
      <c r="AJ27" s="166"/>
      <c r="AK27" s="166"/>
      <c r="AL27" s="166"/>
      <c r="AM27" s="171" t="s">
        <v>59</v>
      </c>
      <c r="AN27" s="166">
        <v>20</v>
      </c>
      <c r="AO27" s="166"/>
      <c r="AP27" s="166"/>
      <c r="AQ27" s="166"/>
      <c r="AR27" s="166"/>
      <c r="AS27" s="166"/>
      <c r="AT27" s="166"/>
    </row>
    <row r="28" spans="1:46" ht="12" customHeight="1" x14ac:dyDescent="0.2">
      <c r="A28" s="166"/>
      <c r="B28" s="421"/>
      <c r="C28" s="339"/>
      <c r="D28" s="339"/>
      <c r="E28" s="339"/>
      <c r="F28" s="339"/>
      <c r="G28" s="339"/>
      <c r="H28" s="339"/>
      <c r="I28" s="339"/>
      <c r="J28" s="339"/>
      <c r="K28" s="339"/>
      <c r="L28" s="339"/>
      <c r="M28" s="339"/>
      <c r="N28" s="339"/>
      <c r="O28" s="166"/>
      <c r="P28" s="166"/>
      <c r="Q28" s="166"/>
      <c r="R28" s="166"/>
      <c r="S28" s="166"/>
      <c r="T28" s="166"/>
      <c r="U28" s="166"/>
      <c r="V28" s="166"/>
      <c r="W28" s="166"/>
      <c r="X28" s="166"/>
      <c r="Y28" s="166"/>
      <c r="Z28" s="379"/>
      <c r="AA28" s="379"/>
      <c r="AB28" s="379"/>
      <c r="AC28" s="166"/>
      <c r="AD28" s="166"/>
      <c r="AE28" s="166"/>
      <c r="AF28" s="166"/>
      <c r="AG28" s="166"/>
      <c r="AH28" s="166"/>
      <c r="AI28" s="166"/>
      <c r="AJ28" s="166"/>
      <c r="AK28" s="166"/>
      <c r="AL28" s="166"/>
      <c r="AM28" s="171" t="s">
        <v>60</v>
      </c>
      <c r="AN28" s="166">
        <v>21</v>
      </c>
      <c r="AO28" s="166"/>
      <c r="AP28" s="166"/>
      <c r="AQ28" s="166"/>
      <c r="AR28" s="166"/>
      <c r="AS28" s="166"/>
      <c r="AT28" s="166"/>
    </row>
    <row r="29" spans="1:46" x14ac:dyDescent="0.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379"/>
      <c r="AA29" s="379"/>
      <c r="AB29" s="379"/>
      <c r="AC29" s="166"/>
      <c r="AD29" s="166"/>
      <c r="AE29" s="166"/>
      <c r="AF29" s="166"/>
      <c r="AG29" s="166"/>
      <c r="AH29" s="166"/>
      <c r="AI29" s="166"/>
      <c r="AJ29" s="166"/>
      <c r="AK29" s="166"/>
      <c r="AL29" s="166"/>
      <c r="AM29" s="171" t="s">
        <v>61</v>
      </c>
      <c r="AN29" s="166">
        <v>22</v>
      </c>
      <c r="AO29" s="166"/>
      <c r="AP29" s="166"/>
      <c r="AQ29" s="166"/>
      <c r="AR29" s="166"/>
      <c r="AS29" s="166"/>
      <c r="AT29" s="166"/>
    </row>
    <row r="30" spans="1:46" x14ac:dyDescent="0.2">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379"/>
      <c r="AA30" s="379"/>
      <c r="AB30" s="379"/>
      <c r="AC30" s="166"/>
      <c r="AD30" s="166"/>
      <c r="AE30" s="166"/>
      <c r="AF30" s="166"/>
      <c r="AG30" s="166"/>
      <c r="AH30" s="166"/>
      <c r="AI30" s="166"/>
      <c r="AJ30" s="166"/>
      <c r="AK30" s="166"/>
      <c r="AL30" s="166"/>
      <c r="AM30" s="171" t="s">
        <v>62</v>
      </c>
      <c r="AN30" s="166">
        <v>23</v>
      </c>
      <c r="AO30" s="166"/>
      <c r="AP30" s="166"/>
      <c r="AQ30" s="166"/>
      <c r="AR30" s="166"/>
      <c r="AS30" s="166"/>
      <c r="AT30" s="166"/>
    </row>
    <row r="31" spans="1:46" ht="24" thickBot="1" x14ac:dyDescent="0.25">
      <c r="A31" s="166"/>
      <c r="B31" s="166"/>
      <c r="C31" s="166"/>
      <c r="D31" s="166"/>
      <c r="E31" s="307" t="s">
        <v>292</v>
      </c>
      <c r="F31" s="308"/>
      <c r="G31" s="307" t="s">
        <v>288</v>
      </c>
      <c r="H31" s="308"/>
      <c r="I31" s="307" t="s">
        <v>293</v>
      </c>
      <c r="J31" s="306"/>
      <c r="K31" s="306"/>
      <c r="L31" s="306"/>
      <c r="M31" s="306"/>
      <c r="N31" s="306"/>
      <c r="O31" s="306"/>
      <c r="P31" s="166"/>
      <c r="Q31" s="166"/>
      <c r="R31" s="166"/>
      <c r="S31" s="166"/>
      <c r="T31" s="166"/>
      <c r="U31" s="166"/>
      <c r="V31" s="166"/>
      <c r="W31" s="166"/>
      <c r="X31" s="166"/>
      <c r="Y31" s="166"/>
      <c r="Z31" s="379"/>
      <c r="AA31" s="379"/>
      <c r="AB31" s="379"/>
      <c r="AC31" s="166"/>
      <c r="AD31" s="166"/>
      <c r="AE31" s="166"/>
      <c r="AF31" s="166"/>
      <c r="AG31" s="166"/>
      <c r="AH31" s="166"/>
      <c r="AI31" s="166"/>
      <c r="AJ31" s="166"/>
      <c r="AK31" s="166"/>
      <c r="AL31" s="166"/>
      <c r="AM31" s="171" t="s">
        <v>63</v>
      </c>
      <c r="AN31" s="166">
        <v>24</v>
      </c>
      <c r="AO31" s="166"/>
      <c r="AP31" s="166"/>
      <c r="AQ31" s="166"/>
      <c r="AR31" s="166"/>
      <c r="AS31" s="166"/>
      <c r="AT31" s="166"/>
    </row>
    <row r="32" spans="1:46" ht="13.8" thickBot="1" x14ac:dyDescent="0.25">
      <c r="A32" s="166"/>
      <c r="B32" s="166"/>
      <c r="C32" s="166"/>
      <c r="D32" s="166"/>
      <c r="E32" s="366" t="s">
        <v>227</v>
      </c>
      <c r="F32" s="367" t="s">
        <v>294</v>
      </c>
      <c r="G32" s="367" t="s">
        <v>173</v>
      </c>
      <c r="H32" s="367" t="s">
        <v>8</v>
      </c>
      <c r="I32" s="367" t="s">
        <v>295</v>
      </c>
      <c r="J32" s="367" t="s">
        <v>296</v>
      </c>
      <c r="K32" s="368" t="s">
        <v>297</v>
      </c>
      <c r="L32" s="369"/>
      <c r="M32" s="369"/>
      <c r="N32" s="369"/>
      <c r="O32" s="370"/>
      <c r="P32" s="166"/>
      <c r="Q32" s="166"/>
      <c r="R32" s="166"/>
      <c r="S32" s="166"/>
      <c r="T32" s="166"/>
      <c r="U32" s="166"/>
      <c r="V32" s="166"/>
      <c r="W32" s="166"/>
      <c r="X32" s="166"/>
      <c r="Y32" s="166"/>
      <c r="Z32" s="379"/>
      <c r="AA32" s="379"/>
      <c r="AB32" s="379"/>
      <c r="AC32" s="166"/>
      <c r="AD32" s="166"/>
      <c r="AE32" s="166"/>
      <c r="AF32" s="166"/>
      <c r="AG32" s="166"/>
      <c r="AH32" s="166"/>
      <c r="AI32" s="166"/>
      <c r="AJ32" s="166"/>
      <c r="AK32" s="166"/>
      <c r="AL32" s="166"/>
      <c r="AM32" s="171" t="s">
        <v>64</v>
      </c>
      <c r="AN32" s="166">
        <v>25</v>
      </c>
      <c r="AO32" s="166"/>
      <c r="AP32" s="166"/>
      <c r="AQ32" s="166"/>
      <c r="AR32" s="166"/>
      <c r="AS32" s="166"/>
      <c r="AT32" s="166"/>
    </row>
    <row r="33" spans="1:46" x14ac:dyDescent="0.2">
      <c r="A33" s="166"/>
      <c r="B33" s="166"/>
      <c r="C33" s="166"/>
      <c r="D33" s="166"/>
      <c r="E33" s="350" t="str">
        <f>IF(男子四種!C11="","",男子四種!C11)</f>
        <v/>
      </c>
      <c r="F33" s="351" t="str">
        <f>IF(男子四種!C10="","",男子四種!C10)</f>
        <v/>
      </c>
      <c r="G33" s="352" t="str">
        <f>IF(男子四種!D11="","",男子四種!D11)</f>
        <v/>
      </c>
      <c r="H33" s="351" t="str">
        <f>IF(男子四種!E11="","",男子四種!E11)</f>
        <v/>
      </c>
      <c r="I33" s="351" t="str">
        <f>IF(男子四種!I11="","",男子四種!I11)</f>
        <v/>
      </c>
      <c r="J33" s="353" t="str">
        <f>IF(男子四種!J13="","",IF(男子四種!J13=0,"",男子四種!J13))</f>
        <v/>
      </c>
      <c r="K33" s="354" t="str">
        <f>IF(男子四種!F12="","","("&amp;男子四種!F12&amp;"-"&amp;男子四種!F13&amp;"-"&amp;男子四種!F14&amp;"-"&amp;男子四種!F15&amp;")")</f>
        <v/>
      </c>
      <c r="L33" s="355"/>
      <c r="M33" s="355"/>
      <c r="N33" s="355"/>
      <c r="O33" s="356"/>
      <c r="P33" s="166"/>
      <c r="Q33" s="166"/>
      <c r="R33" s="166"/>
      <c r="S33" s="166"/>
      <c r="T33" s="166"/>
      <c r="U33" s="166"/>
      <c r="V33" s="166"/>
      <c r="W33" s="166"/>
      <c r="X33" s="166"/>
      <c r="Y33" s="166"/>
      <c r="Z33" s="379"/>
      <c r="AA33" s="379"/>
      <c r="AB33" s="379"/>
      <c r="AC33" s="166"/>
      <c r="AD33" s="166"/>
      <c r="AE33" s="166"/>
      <c r="AF33" s="166"/>
      <c r="AG33" s="166"/>
      <c r="AH33" s="166"/>
      <c r="AI33" s="166"/>
      <c r="AJ33" s="166"/>
      <c r="AK33" s="166"/>
      <c r="AL33" s="166"/>
      <c r="AM33" s="171" t="s">
        <v>65</v>
      </c>
      <c r="AN33" s="166">
        <v>26</v>
      </c>
      <c r="AO33" s="166"/>
      <c r="AP33" s="166"/>
      <c r="AQ33" s="166"/>
      <c r="AR33" s="166"/>
      <c r="AS33" s="166"/>
      <c r="AT33" s="166"/>
    </row>
    <row r="34" spans="1:46" x14ac:dyDescent="0.2">
      <c r="A34" s="166"/>
      <c r="B34" s="166"/>
      <c r="C34" s="166"/>
      <c r="D34" s="166"/>
      <c r="E34" s="357" t="str">
        <f>IF(男子四種!C19="","",男子四種!C19)</f>
        <v/>
      </c>
      <c r="F34" s="309" t="str">
        <f>IF(男子四種!C18="","",男子四種!C18)</f>
        <v/>
      </c>
      <c r="G34" s="310" t="str">
        <f>IF(男子四種!D19="","",男子四種!D19)</f>
        <v/>
      </c>
      <c r="H34" s="309" t="str">
        <f>IF(男子四種!E19="","",男子四種!E19)</f>
        <v/>
      </c>
      <c r="I34" s="309" t="str">
        <f>IF(男子四種!I19="","",男子四種!I19)</f>
        <v/>
      </c>
      <c r="J34" s="311" t="str">
        <f>IF(男子四種!J21="","",IF(男子四種!J21=0,"",男子四種!J21))</f>
        <v/>
      </c>
      <c r="K34" s="312" t="str">
        <f>IF(男子四種!F20="","","("&amp;男子四種!F20&amp;"-"&amp;男子四種!F21&amp;"-"&amp;男子四種!F22&amp;"-"&amp;男子四種!F23&amp;")")</f>
        <v/>
      </c>
      <c r="L34" s="313"/>
      <c r="M34" s="313"/>
      <c r="N34" s="313"/>
      <c r="O34" s="358"/>
      <c r="P34" s="166"/>
      <c r="Q34" s="166"/>
      <c r="R34" s="166"/>
      <c r="S34" s="166"/>
      <c r="T34" s="166"/>
      <c r="U34" s="166"/>
      <c r="V34" s="166"/>
      <c r="W34" s="166"/>
      <c r="X34" s="166"/>
      <c r="Y34" s="166"/>
      <c r="Z34" s="379"/>
      <c r="AA34" s="379"/>
      <c r="AB34" s="381"/>
      <c r="AC34" s="166"/>
      <c r="AD34" s="166"/>
      <c r="AE34" s="166"/>
      <c r="AF34" s="166"/>
      <c r="AG34" s="166"/>
      <c r="AH34" s="166"/>
      <c r="AI34" s="166"/>
      <c r="AJ34" s="166"/>
      <c r="AK34" s="166"/>
      <c r="AL34" s="166"/>
      <c r="AM34" s="166"/>
      <c r="AN34" s="166"/>
      <c r="AO34" s="166"/>
      <c r="AP34" s="166"/>
      <c r="AQ34" s="166"/>
      <c r="AR34" s="166"/>
      <c r="AS34" s="166"/>
      <c r="AT34" s="166"/>
    </row>
    <row r="35" spans="1:46" x14ac:dyDescent="0.2">
      <c r="A35" s="166"/>
      <c r="B35" s="166"/>
      <c r="C35" s="166"/>
      <c r="D35" s="166"/>
      <c r="E35" s="357" t="str">
        <f>IF(男子四種!C27="","",男子四種!C27)</f>
        <v/>
      </c>
      <c r="F35" s="309" t="str">
        <f>IF(男子四種!C26="","",男子四種!C26)</f>
        <v/>
      </c>
      <c r="G35" s="310" t="str">
        <f>IF(男子四種!D27="","",男子四種!D27)</f>
        <v/>
      </c>
      <c r="H35" s="309" t="str">
        <f>IF(男子四種!E27="","",男子四種!E27)</f>
        <v/>
      </c>
      <c r="I35" s="309" t="str">
        <f>IF(男子四種!I27="","",男子四種!I27)</f>
        <v/>
      </c>
      <c r="J35" s="311" t="str">
        <f>IF(男子四種!J29="","",IF(男子四種!J29=0,"",男子四種!J29))</f>
        <v/>
      </c>
      <c r="K35" s="312" t="str">
        <f>IF(男子四種!F28="","","("&amp;男子四種!F28&amp;"-"&amp;男子四種!F29&amp;"-"&amp;男子四種!F30&amp;"-"&amp;男子四種!F31&amp;")")</f>
        <v/>
      </c>
      <c r="L35" s="313"/>
      <c r="M35" s="313"/>
      <c r="N35" s="313"/>
      <c r="O35" s="358"/>
      <c r="P35" s="166"/>
      <c r="Q35" s="166"/>
      <c r="R35" s="166"/>
      <c r="S35" s="166"/>
      <c r="T35" s="166"/>
      <c r="U35" s="166"/>
      <c r="V35" s="166"/>
      <c r="W35" s="166"/>
      <c r="X35" s="166"/>
      <c r="Y35" s="166"/>
      <c r="Z35" s="379"/>
      <c r="AA35" s="379"/>
      <c r="AB35" s="381"/>
      <c r="AC35" s="166"/>
      <c r="AD35" s="166"/>
      <c r="AE35" s="166"/>
      <c r="AF35" s="166"/>
      <c r="AG35" s="166"/>
      <c r="AH35" s="166"/>
      <c r="AI35" s="166"/>
      <c r="AJ35" s="166"/>
      <c r="AK35" s="166"/>
      <c r="AL35" s="166"/>
      <c r="AM35" s="166"/>
      <c r="AN35" s="166"/>
      <c r="AO35" s="166"/>
      <c r="AP35" s="166"/>
      <c r="AQ35" s="166"/>
      <c r="AR35" s="166"/>
      <c r="AS35" s="166"/>
      <c r="AT35" s="166"/>
    </row>
    <row r="36" spans="1:46" x14ac:dyDescent="0.2">
      <c r="A36" s="166"/>
      <c r="B36" s="166"/>
      <c r="C36" s="166"/>
      <c r="D36" s="166"/>
      <c r="E36" s="357" t="str">
        <f>IF(男子四種!C35="","",男子四種!C35)</f>
        <v/>
      </c>
      <c r="F36" s="309" t="str">
        <f>IF(男子四種!C34="","",男子四種!C34)</f>
        <v/>
      </c>
      <c r="G36" s="310" t="str">
        <f>IF(男子四種!D35="","",男子四種!D35)</f>
        <v/>
      </c>
      <c r="H36" s="309" t="str">
        <f>IF(男子四種!E35="","",男子四種!E35)</f>
        <v/>
      </c>
      <c r="I36" s="309" t="str">
        <f>IF(男子四種!I35="","",男子四種!I35)</f>
        <v/>
      </c>
      <c r="J36" s="311" t="str">
        <f>IF(男子四種!J37="","",IF(男子四種!J37=0,"",男子四種!J37))</f>
        <v/>
      </c>
      <c r="K36" s="312" t="str">
        <f>IF(男子四種!F30="","","("&amp;男子四種!F30&amp;"-"&amp;男子四種!F31&amp;"-"&amp;男子四種!F32&amp;"-"&amp;男子四種!F33&amp;")")</f>
        <v/>
      </c>
      <c r="L36" s="313"/>
      <c r="M36" s="313"/>
      <c r="N36" s="313"/>
      <c r="O36" s="358"/>
      <c r="P36" s="166"/>
      <c r="Q36" s="166"/>
      <c r="R36" s="166"/>
      <c r="S36" s="166"/>
      <c r="T36" s="166"/>
      <c r="U36" s="166"/>
      <c r="V36" s="166"/>
      <c r="W36" s="166"/>
      <c r="X36" s="166"/>
      <c r="Y36" s="166"/>
      <c r="Z36" s="379"/>
      <c r="AA36" s="379"/>
      <c r="AB36" s="382"/>
      <c r="AC36" s="166"/>
      <c r="AD36" s="166"/>
      <c r="AE36" s="166"/>
      <c r="AF36" s="166"/>
      <c r="AG36" s="166"/>
      <c r="AH36" s="166"/>
      <c r="AI36" s="166"/>
      <c r="AJ36" s="166"/>
      <c r="AK36" s="166"/>
      <c r="AL36" s="166"/>
      <c r="AM36" s="166"/>
      <c r="AN36" s="166"/>
      <c r="AO36" s="166"/>
      <c r="AP36" s="166"/>
      <c r="AQ36" s="166"/>
      <c r="AR36" s="166"/>
      <c r="AS36" s="166"/>
      <c r="AT36" s="166"/>
    </row>
    <row r="37" spans="1:46" ht="12.6" thickBot="1" x14ac:dyDescent="0.25">
      <c r="A37" s="166"/>
      <c r="B37" s="166"/>
      <c r="C37" s="166"/>
      <c r="D37" s="166"/>
      <c r="E37" s="359" t="str">
        <f>IF(男子四種!C43="","",男子四種!C43)</f>
        <v/>
      </c>
      <c r="F37" s="360" t="str">
        <f>IF(男子四種!C42="","",男子四種!C42)</f>
        <v/>
      </c>
      <c r="G37" s="361" t="str">
        <f>IF(男子四種!D43="","",男子四種!D43)</f>
        <v/>
      </c>
      <c r="H37" s="360" t="str">
        <f>IF(男子四種!E43="","",男子四種!E43)</f>
        <v/>
      </c>
      <c r="I37" s="360" t="str">
        <f>IF(男子四種!I43="","",男子四種!I43)</f>
        <v/>
      </c>
      <c r="J37" s="362" t="str">
        <f>IF(男子四種!J45="","",IF(男子四種!J45=0,"",男子四種!J45))</f>
        <v/>
      </c>
      <c r="K37" s="363" t="str">
        <f>IF(男子四種!F38="","","("&amp;男子四種!F38&amp;"-"&amp;男子四種!F39&amp;"-"&amp;男子四種!F40&amp;"-"&amp;男子四種!F41&amp;")")</f>
        <v/>
      </c>
      <c r="L37" s="364"/>
      <c r="M37" s="364"/>
      <c r="N37" s="364"/>
      <c r="O37" s="365"/>
      <c r="P37" s="166"/>
      <c r="Q37" s="166"/>
      <c r="R37" s="166"/>
      <c r="S37" s="166"/>
      <c r="T37" s="166"/>
      <c r="U37" s="166"/>
      <c r="V37" s="166"/>
      <c r="W37" s="166"/>
      <c r="X37" s="166"/>
      <c r="Y37" s="166"/>
      <c r="Z37" s="379"/>
      <c r="AA37" s="379"/>
      <c r="AB37" s="379"/>
      <c r="AC37" s="166"/>
      <c r="AD37" s="166"/>
      <c r="AE37" s="166"/>
      <c r="AF37" s="166"/>
      <c r="AG37" s="166"/>
      <c r="AH37" s="166"/>
      <c r="AI37" s="166"/>
      <c r="AJ37" s="166"/>
      <c r="AK37" s="166"/>
      <c r="AL37" s="166"/>
      <c r="AM37" s="166"/>
      <c r="AN37" s="166"/>
      <c r="AO37" s="166"/>
      <c r="AP37" s="166"/>
      <c r="AQ37" s="166"/>
      <c r="AR37" s="166"/>
      <c r="AS37" s="166"/>
      <c r="AT37" s="166"/>
    </row>
    <row r="38" spans="1:46" ht="13.2" x14ac:dyDescent="0.2">
      <c r="A38" s="166"/>
      <c r="B38" s="166"/>
      <c r="C38" s="166"/>
      <c r="D38" s="166"/>
      <c r="E38" s="314"/>
      <c r="F38" s="314"/>
      <c r="G38" s="315"/>
      <c r="H38" s="314"/>
      <c r="I38" s="314"/>
      <c r="J38" s="316"/>
      <c r="K38" s="314"/>
      <c r="L38" s="314"/>
      <c r="M38" s="314"/>
      <c r="N38" s="314"/>
      <c r="O38" s="314"/>
      <c r="P38" s="166"/>
      <c r="Q38" s="166"/>
      <c r="R38" s="166"/>
      <c r="S38" s="166"/>
      <c r="T38" s="166"/>
      <c r="U38" s="166"/>
      <c r="V38" s="166"/>
      <c r="W38" s="166"/>
      <c r="X38" s="166"/>
      <c r="Y38" s="166"/>
      <c r="Z38" s="322"/>
      <c r="AA38" s="322"/>
      <c r="AB38" s="322"/>
      <c r="AC38" s="166"/>
      <c r="AD38" s="166"/>
      <c r="AE38" s="166"/>
      <c r="AF38" s="166"/>
      <c r="AG38" s="166"/>
      <c r="AH38" s="166"/>
      <c r="AI38" s="166"/>
      <c r="AJ38" s="166"/>
      <c r="AK38" s="166"/>
      <c r="AL38" s="166"/>
      <c r="AM38" s="166"/>
      <c r="AN38" s="166"/>
      <c r="AO38" s="166"/>
      <c r="AP38" s="166"/>
      <c r="AQ38" s="166"/>
      <c r="AR38" s="166"/>
      <c r="AS38" s="166"/>
      <c r="AT38" s="166"/>
    </row>
    <row r="39" spans="1:46" ht="13.2" x14ac:dyDescent="0.2">
      <c r="A39" s="166"/>
      <c r="B39" s="166"/>
      <c r="C39" s="166"/>
      <c r="D39" s="166"/>
      <c r="E39" s="306"/>
      <c r="F39" s="306"/>
      <c r="G39" s="315"/>
      <c r="H39" s="314"/>
      <c r="I39" s="314"/>
      <c r="J39" s="316"/>
      <c r="K39" s="314"/>
      <c r="L39" s="314"/>
      <c r="M39" s="314"/>
      <c r="N39" s="314"/>
      <c r="O39" s="314"/>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row>
    <row r="40" spans="1:46" ht="19.8" thickBot="1" x14ac:dyDescent="0.25">
      <c r="A40" s="166"/>
      <c r="B40" s="166"/>
      <c r="C40" s="166"/>
      <c r="D40" s="166"/>
      <c r="E40" s="376" t="s">
        <v>292</v>
      </c>
      <c r="F40" s="307"/>
      <c r="G40" s="376" t="s">
        <v>289</v>
      </c>
      <c r="H40" s="307"/>
      <c r="I40" s="376" t="s">
        <v>293</v>
      </c>
      <c r="J40" s="377"/>
      <c r="K40" s="377"/>
      <c r="L40" s="377"/>
      <c r="M40" s="377"/>
      <c r="N40" s="377"/>
      <c r="O40" s="377"/>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row>
    <row r="41" spans="1:46" ht="13.8" thickBot="1" x14ac:dyDescent="0.25">
      <c r="A41" s="166"/>
      <c r="B41" s="166"/>
      <c r="C41" s="166"/>
      <c r="D41" s="166"/>
      <c r="E41" s="371" t="s">
        <v>227</v>
      </c>
      <c r="F41" s="372" t="s">
        <v>294</v>
      </c>
      <c r="G41" s="372" t="s">
        <v>173</v>
      </c>
      <c r="H41" s="372" t="s">
        <v>8</v>
      </c>
      <c r="I41" s="372" t="s">
        <v>295</v>
      </c>
      <c r="J41" s="372" t="s">
        <v>296</v>
      </c>
      <c r="K41" s="373" t="s">
        <v>297</v>
      </c>
      <c r="L41" s="374"/>
      <c r="M41" s="374"/>
      <c r="N41" s="374"/>
      <c r="O41" s="375"/>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row>
    <row r="42" spans="1:46" x14ac:dyDescent="0.2">
      <c r="A42" s="166"/>
      <c r="B42" s="166"/>
      <c r="C42" s="166"/>
      <c r="D42" s="166"/>
      <c r="E42" s="343" t="str">
        <f>IF(女子四種!C11="","",女子四種!C11)</f>
        <v/>
      </c>
      <c r="F42" s="344" t="str">
        <f>IF(女子四種!C10="","",女子四種!C10)</f>
        <v/>
      </c>
      <c r="G42" s="345" t="str">
        <f>IF(女子四種!D11="","",女子四種!D11)</f>
        <v/>
      </c>
      <c r="H42" s="344" t="str">
        <f>IF(女子四種!E11="","",女子四種!E11)</f>
        <v/>
      </c>
      <c r="I42" s="344" t="str">
        <f>IF(女子四種!I11="","",女子四種!I11)</f>
        <v/>
      </c>
      <c r="J42" s="346" t="str">
        <f>IF(女子四種!J13="","",IF(女子四種!J13=0,"",女子四種!J13))</f>
        <v/>
      </c>
      <c r="K42" s="344" t="str">
        <f>IF(女子四種!F12="","","("&amp;女子四種!F12&amp;"-"&amp;女子四種!F13&amp;"-"&amp;女子四種!F14&amp;"-"&amp;女子四種!F15&amp;")")</f>
        <v/>
      </c>
      <c r="L42" s="344"/>
      <c r="M42" s="344"/>
      <c r="N42" s="344"/>
      <c r="O42" s="347"/>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row>
    <row r="43" spans="1:46" x14ac:dyDescent="0.2">
      <c r="A43" s="166"/>
      <c r="B43" s="166"/>
      <c r="C43" s="166"/>
      <c r="D43" s="166"/>
      <c r="E43" s="348" t="str">
        <f>IF(女子四種!C19="","",女子四種!C19)</f>
        <v/>
      </c>
      <c r="F43" s="317" t="str">
        <f>IF(女子四種!C18="","",女子四種!C18)</f>
        <v/>
      </c>
      <c r="G43" s="318" t="str">
        <f>IF(女子四種!D19="","",女子四種!D19)</f>
        <v/>
      </c>
      <c r="H43" s="317" t="str">
        <f>IF(女子四種!E19="","",女子四種!E19)</f>
        <v/>
      </c>
      <c r="I43" s="317" t="str">
        <f>IF(女子四種!I19="","",女子四種!I19)</f>
        <v/>
      </c>
      <c r="J43" s="319" t="str">
        <f>IF(女子四種!J21="","",IF(女子四種!J21=0,"",女子四種!J21))</f>
        <v/>
      </c>
      <c r="K43" s="317" t="str">
        <f>IF(女子四種!F20="","","("&amp;女子四種!F20&amp;"-"&amp;女子四種!F21&amp;"-"&amp;女子四種!F22&amp;"-"&amp;女子四種!F23&amp;")")</f>
        <v/>
      </c>
      <c r="L43" s="317"/>
      <c r="M43" s="317"/>
      <c r="N43" s="317"/>
      <c r="O43" s="349"/>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row>
    <row r="44" spans="1:46" x14ac:dyDescent="0.2">
      <c r="A44" s="166"/>
      <c r="B44" s="166"/>
      <c r="C44" s="166"/>
      <c r="D44" s="166"/>
      <c r="E44" s="348" t="str">
        <f>IF(女子四種!C27="","",女子四種!C27)</f>
        <v/>
      </c>
      <c r="F44" s="317" t="str">
        <f>IF(女子四種!C26="","",女子四種!C26)</f>
        <v/>
      </c>
      <c r="G44" s="318" t="str">
        <f>IF(女子四種!D27="","",女子四種!D27)</f>
        <v/>
      </c>
      <c r="H44" s="317" t="str">
        <f>IF(女子四種!E27="","",女子四種!E27)</f>
        <v/>
      </c>
      <c r="I44" s="317" t="str">
        <f>IF(女子四種!I27="","",女子四種!I27)</f>
        <v/>
      </c>
      <c r="J44" s="319" t="str">
        <f>IF(女子四種!J29="","",IF(女子四種!J29=0,"",女子四種!J29))</f>
        <v/>
      </c>
      <c r="K44" s="317" t="str">
        <f>IF(女子四種!F28="","","("&amp;女子四種!F28&amp;"-"&amp;女子四種!F29&amp;"-"&amp;女子四種!F30&amp;"-"&amp;女子四種!F31&amp;")")</f>
        <v/>
      </c>
      <c r="L44" s="317"/>
      <c r="M44" s="317"/>
      <c r="N44" s="317"/>
      <c r="O44" s="349"/>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row>
    <row r="45" spans="1:46" x14ac:dyDescent="0.2">
      <c r="A45" s="166"/>
      <c r="B45" s="166"/>
      <c r="C45" s="166"/>
      <c r="D45" s="166"/>
      <c r="E45" s="348" t="str">
        <f>IF(女子四種!C35="","",女子四種!C35)</f>
        <v/>
      </c>
      <c r="F45" s="317" t="str">
        <f>IF(女子四種!C34="","",女子四種!C34)</f>
        <v/>
      </c>
      <c r="G45" s="318" t="str">
        <f>IF(女子四種!D35="","",女子四種!D35)</f>
        <v/>
      </c>
      <c r="H45" s="317" t="str">
        <f>IF(女子四種!E35="","",女子四種!E35)</f>
        <v/>
      </c>
      <c r="I45" s="317" t="str">
        <f>IF(女子四種!I35="","",女子四種!I35)</f>
        <v/>
      </c>
      <c r="J45" s="319" t="str">
        <f>IF(女子四種!J37="","",IF(女子四種!J37=0,"",女子四種!J37))</f>
        <v/>
      </c>
      <c r="K45" s="317" t="str">
        <f>IF(女子四種!F36="","","("&amp;女子四種!F36&amp;"-"&amp;女子四種!F37&amp;"-"&amp;女子四種!F38&amp;"-"&amp;女子四種!F39&amp;")")</f>
        <v/>
      </c>
      <c r="L45" s="317"/>
      <c r="M45" s="317"/>
      <c r="N45" s="317"/>
      <c r="O45" s="349"/>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row>
    <row r="46" spans="1:46" x14ac:dyDescent="0.2">
      <c r="A46" s="166"/>
      <c r="B46" s="166"/>
      <c r="C46" s="166"/>
      <c r="D46" s="166"/>
      <c r="E46" s="348" t="str">
        <f>IF(女子四種!C43="","",女子四種!C43)</f>
        <v/>
      </c>
      <c r="F46" s="317" t="str">
        <f>IF(女子四種!C42="","",女子四種!C42)</f>
        <v/>
      </c>
      <c r="G46" s="318" t="str">
        <f>IF(女子四種!D43="","",女子四種!D43)</f>
        <v/>
      </c>
      <c r="H46" s="317" t="str">
        <f>IF(女子四種!E43="","",女子四種!E43)</f>
        <v/>
      </c>
      <c r="I46" s="317" t="str">
        <f>IF(女子四種!I43="","",女子四種!I43)</f>
        <v/>
      </c>
      <c r="J46" s="319" t="str">
        <f>IF(女子四種!J45="","",IF(女子四種!J45=0,"",女子四種!J45))</f>
        <v/>
      </c>
      <c r="K46" s="317" t="str">
        <f>IF(女子四種!F45="","","("&amp;女子四種!F45&amp;"-"&amp;女子四種!F46&amp;"-"&amp;女子四種!F47&amp;"-"&amp;女子四種!F48&amp;")")</f>
        <v/>
      </c>
      <c r="L46" s="317"/>
      <c r="M46" s="317"/>
      <c r="N46" s="317"/>
      <c r="O46" s="349"/>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row>
    <row r="47" spans="1:46" x14ac:dyDescent="0.2">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row>
    <row r="48" spans="1:46"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row>
    <row r="49" spans="1:46" x14ac:dyDescent="0.2">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row>
    <row r="50" spans="1:46" x14ac:dyDescent="0.2">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row>
    <row r="51" spans="1:46" x14ac:dyDescent="0.2">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row>
    <row r="52" spans="1:46" x14ac:dyDescent="0.2">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row>
    <row r="53" spans="1:46" x14ac:dyDescent="0.2">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row>
    <row r="54" spans="1:46" x14ac:dyDescent="0.2">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row>
    <row r="55" spans="1:46" x14ac:dyDescent="0.2">
      <c r="A55" s="322"/>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row>
    <row r="56" spans="1:46" x14ac:dyDescent="0.2">
      <c r="A56" s="322"/>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row>
    <row r="57" spans="1:46" x14ac:dyDescent="0.2">
      <c r="A57" s="322"/>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row>
    <row r="58" spans="1:46" x14ac:dyDescent="0.2">
      <c r="A58" s="322"/>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row>
    <row r="59" spans="1:46" x14ac:dyDescent="0.2">
      <c r="A59" s="322"/>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row>
    <row r="60" spans="1:46" x14ac:dyDescent="0.2">
      <c r="A60" s="322"/>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row>
    <row r="61" spans="1:46" x14ac:dyDescent="0.2">
      <c r="A61" s="322"/>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row>
    <row r="62" spans="1:46" x14ac:dyDescent="0.2">
      <c r="A62" s="32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row>
    <row r="63" spans="1:46" x14ac:dyDescent="0.2">
      <c r="A63" s="322"/>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row>
    <row r="64" spans="1:46" x14ac:dyDescent="0.2">
      <c r="A64" s="322"/>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row>
    <row r="65" spans="1:46" x14ac:dyDescent="0.2">
      <c r="A65" s="322"/>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row>
    <row r="66" spans="1:46" x14ac:dyDescent="0.2">
      <c r="A66" s="322"/>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row>
    <row r="67" spans="1:46" x14ac:dyDescent="0.2">
      <c r="A67" s="322"/>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row>
    <row r="68" spans="1:46" x14ac:dyDescent="0.2">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row>
    <row r="69" spans="1:46" x14ac:dyDescent="0.2">
      <c r="A69" s="322"/>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row>
    <row r="70" spans="1:46" x14ac:dyDescent="0.2">
      <c r="A70" s="322"/>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row>
    <row r="71" spans="1:46" x14ac:dyDescent="0.2">
      <c r="A71" s="322"/>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row>
    <row r="72" spans="1:46" x14ac:dyDescent="0.2">
      <c r="A72" s="322"/>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row>
    <row r="73" spans="1:46" x14ac:dyDescent="0.2">
      <c r="A73" s="322"/>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row>
    <row r="74" spans="1:46" x14ac:dyDescent="0.2">
      <c r="A74" s="322"/>
      <c r="B74" s="322"/>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row>
    <row r="75" spans="1:46" x14ac:dyDescent="0.2">
      <c r="A75" s="322"/>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row>
    <row r="76" spans="1:46" x14ac:dyDescent="0.2">
      <c r="A76" s="322"/>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row>
    <row r="77" spans="1:46" x14ac:dyDescent="0.2">
      <c r="A77" s="322"/>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row>
    <row r="78" spans="1:46" x14ac:dyDescent="0.2">
      <c r="A78" s="322"/>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row>
    <row r="79" spans="1:46" x14ac:dyDescent="0.2">
      <c r="A79" s="322"/>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row>
    <row r="80" spans="1:46" x14ac:dyDescent="0.2">
      <c r="A80" s="322"/>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row>
    <row r="81" spans="1:46" x14ac:dyDescent="0.2">
      <c r="A81" s="322"/>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row>
    <row r="82" spans="1:46" x14ac:dyDescent="0.2">
      <c r="A82" s="322"/>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2"/>
      <c r="AR82" s="322"/>
      <c r="AS82" s="322"/>
      <c r="AT82" s="322"/>
    </row>
    <row r="83" spans="1:46" x14ac:dyDescent="0.2">
      <c r="A83" s="322"/>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row>
    <row r="84" spans="1:46" x14ac:dyDescent="0.2">
      <c r="A84" s="322"/>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row>
    <row r="85" spans="1:46" x14ac:dyDescent="0.2">
      <c r="A85" s="322"/>
      <c r="B85" s="322"/>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row>
    <row r="86" spans="1:46" x14ac:dyDescent="0.2">
      <c r="A86" s="322"/>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row>
    <row r="87" spans="1:46" x14ac:dyDescent="0.2">
      <c r="A87" s="322"/>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row>
    <row r="88" spans="1:46" x14ac:dyDescent="0.2">
      <c r="A88" s="322"/>
      <c r="B88" s="322"/>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row>
    <row r="89" spans="1:46" x14ac:dyDescent="0.2">
      <c r="A89" s="322"/>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row>
    <row r="90" spans="1:46" x14ac:dyDescent="0.2">
      <c r="A90" s="322"/>
      <c r="B90" s="322"/>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row>
    <row r="91" spans="1:46" x14ac:dyDescent="0.2">
      <c r="A91" s="322"/>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row>
    <row r="92" spans="1:46" x14ac:dyDescent="0.2">
      <c r="A92" s="322"/>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row>
    <row r="93" spans="1:46" x14ac:dyDescent="0.2">
      <c r="A93" s="322"/>
      <c r="B93" s="322"/>
      <c r="C93" s="322"/>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row>
    <row r="94" spans="1:46" x14ac:dyDescent="0.2">
      <c r="A94" s="322"/>
      <c r="B94" s="322"/>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row>
    <row r="95" spans="1:46" x14ac:dyDescent="0.2">
      <c r="A95" s="322"/>
      <c r="B95" s="322"/>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row>
    <row r="96" spans="1:46" x14ac:dyDescent="0.2">
      <c r="A96" s="322"/>
      <c r="B96" s="322"/>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row>
    <row r="97" spans="1:46" x14ac:dyDescent="0.2">
      <c r="A97" s="322"/>
      <c r="B97" s="322"/>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row>
    <row r="98" spans="1:46" x14ac:dyDescent="0.2">
      <c r="A98" s="322"/>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row>
    <row r="99" spans="1:46" x14ac:dyDescent="0.2">
      <c r="A99" s="322"/>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row>
    <row r="100" spans="1:46" x14ac:dyDescent="0.2">
      <c r="A100" s="322"/>
      <c r="B100" s="322"/>
      <c r="C100" s="322"/>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row>
    <row r="101" spans="1:46" x14ac:dyDescent="0.2">
      <c r="A101" s="322"/>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row>
    <row r="102" spans="1:46" x14ac:dyDescent="0.2">
      <c r="A102" s="322"/>
      <c r="B102" s="322"/>
      <c r="C102" s="322"/>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row>
    <row r="103" spans="1:46" x14ac:dyDescent="0.2">
      <c r="A103" s="322"/>
      <c r="B103" s="322"/>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row>
    <row r="104" spans="1:46" x14ac:dyDescent="0.2">
      <c r="A104" s="322"/>
      <c r="B104" s="322"/>
      <c r="C104" s="322"/>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row>
    <row r="105" spans="1:46" x14ac:dyDescent="0.2">
      <c r="A105" s="322"/>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row>
    <row r="106" spans="1:46" x14ac:dyDescent="0.2">
      <c r="A106" s="322"/>
      <c r="B106" s="322"/>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row>
    <row r="107" spans="1:46" x14ac:dyDescent="0.2">
      <c r="A107" s="322"/>
      <c r="B107" s="322"/>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row>
    <row r="108" spans="1:46" x14ac:dyDescent="0.2">
      <c r="A108" s="322"/>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row>
    <row r="109" spans="1:46" x14ac:dyDescent="0.2">
      <c r="A109" s="322"/>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row>
    <row r="110" spans="1:46" x14ac:dyDescent="0.2">
      <c r="A110" s="322"/>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row>
    <row r="111" spans="1:46" x14ac:dyDescent="0.2">
      <c r="A111" s="322"/>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row>
    <row r="112" spans="1:46" x14ac:dyDescent="0.2">
      <c r="A112" s="322"/>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row>
    <row r="113" spans="1:46" x14ac:dyDescent="0.2">
      <c r="A113" s="322"/>
      <c r="B113" s="322"/>
      <c r="C113" s="322"/>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row>
    <row r="114" spans="1:46" x14ac:dyDescent="0.2">
      <c r="A114" s="322"/>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row>
    <row r="115" spans="1:46" x14ac:dyDescent="0.2">
      <c r="A115" s="322"/>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row>
    <row r="116" spans="1:46" x14ac:dyDescent="0.2">
      <c r="A116" s="322"/>
      <c r="B116" s="322"/>
      <c r="C116" s="322"/>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row>
    <row r="117" spans="1:46" x14ac:dyDescent="0.2">
      <c r="A117" s="322"/>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row>
    <row r="118" spans="1:46" x14ac:dyDescent="0.2">
      <c r="A118" s="322"/>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row>
    <row r="119" spans="1:46" x14ac:dyDescent="0.2">
      <c r="A119" s="322"/>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row>
    <row r="120" spans="1:46" x14ac:dyDescent="0.2">
      <c r="A120" s="322"/>
      <c r="B120" s="322"/>
      <c r="C120" s="322"/>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row>
    <row r="121" spans="1:46" x14ac:dyDescent="0.2">
      <c r="A121" s="322"/>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row>
    <row r="122" spans="1:46" x14ac:dyDescent="0.2">
      <c r="A122" s="322"/>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row>
    <row r="123" spans="1:46" x14ac:dyDescent="0.2">
      <c r="A123" s="322"/>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row>
    <row r="124" spans="1:46" x14ac:dyDescent="0.2">
      <c r="A124" s="322"/>
      <c r="B124" s="322"/>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row>
    <row r="125" spans="1:46" x14ac:dyDescent="0.2">
      <c r="A125" s="322"/>
      <c r="B125" s="322"/>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row>
    <row r="126" spans="1:46" x14ac:dyDescent="0.2">
      <c r="A126" s="322"/>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row>
    <row r="127" spans="1:46" x14ac:dyDescent="0.2">
      <c r="A127" s="322"/>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row>
    <row r="128" spans="1:46" x14ac:dyDescent="0.2">
      <c r="A128" s="322"/>
      <c r="B128" s="322"/>
      <c r="C128" s="322"/>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row>
    <row r="129" spans="1:46" x14ac:dyDescent="0.2">
      <c r="A129" s="322"/>
      <c r="B129" s="322"/>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row>
    <row r="130" spans="1:46" x14ac:dyDescent="0.2">
      <c r="A130" s="322"/>
      <c r="B130" s="322"/>
      <c r="C130" s="322"/>
      <c r="D130" s="322"/>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row>
    <row r="131" spans="1:46" x14ac:dyDescent="0.2">
      <c r="A131" s="322"/>
      <c r="B131" s="322"/>
      <c r="C131" s="322"/>
      <c r="D131" s="322"/>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row>
    <row r="132" spans="1:46" x14ac:dyDescent="0.2">
      <c r="A132" s="322"/>
      <c r="B132" s="322"/>
      <c r="C132" s="322"/>
      <c r="D132" s="322"/>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row>
    <row r="133" spans="1:46" x14ac:dyDescent="0.2">
      <c r="A133" s="322"/>
      <c r="B133" s="322"/>
      <c r="C133" s="322"/>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row>
    <row r="134" spans="1:46" x14ac:dyDescent="0.2">
      <c r="A134" s="322"/>
      <c r="B134" s="322"/>
      <c r="C134" s="322"/>
      <c r="D134" s="322"/>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row>
    <row r="135" spans="1:46" x14ac:dyDescent="0.2">
      <c r="A135" s="322"/>
      <c r="B135" s="322"/>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row>
    <row r="136" spans="1:46" x14ac:dyDescent="0.2">
      <c r="A136" s="322"/>
      <c r="B136" s="322"/>
      <c r="C136" s="322"/>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row>
    <row r="137" spans="1:46" x14ac:dyDescent="0.2">
      <c r="A137" s="322"/>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row>
    <row r="138" spans="1:46" x14ac:dyDescent="0.2">
      <c r="A138" s="322"/>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row>
    <row r="139" spans="1:46" x14ac:dyDescent="0.2">
      <c r="A139" s="322"/>
      <c r="B139" s="322"/>
      <c r="C139" s="322"/>
      <c r="D139" s="322"/>
      <c r="E139" s="322"/>
      <c r="F139" s="322"/>
      <c r="G139" s="322"/>
      <c r="H139" s="322"/>
      <c r="I139" s="322"/>
      <c r="J139" s="322"/>
      <c r="K139" s="322"/>
      <c r="L139" s="322"/>
      <c r="M139" s="322"/>
      <c r="N139" s="322"/>
      <c r="O139" s="322"/>
      <c r="P139" s="322"/>
      <c r="Q139" s="322"/>
      <c r="R139" s="322"/>
      <c r="S139" s="322"/>
      <c r="T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row>
    <row r="140" spans="1:46" x14ac:dyDescent="0.2">
      <c r="A140" s="322"/>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row>
    <row r="141" spans="1:46" x14ac:dyDescent="0.2">
      <c r="A141" s="322"/>
      <c r="B141" s="322"/>
      <c r="C141" s="322"/>
      <c r="D141" s="322"/>
      <c r="E141" s="322"/>
      <c r="F141" s="322"/>
      <c r="G141" s="322"/>
      <c r="H141" s="322"/>
      <c r="I141" s="322"/>
      <c r="J141" s="322"/>
      <c r="K141" s="322"/>
      <c r="L141" s="322"/>
      <c r="M141" s="322"/>
      <c r="N141" s="322"/>
      <c r="O141" s="322"/>
      <c r="P141" s="322"/>
      <c r="Q141" s="322"/>
      <c r="R141" s="322"/>
      <c r="S141" s="322"/>
      <c r="T141" s="322"/>
      <c r="U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row>
    <row r="142" spans="1:46" x14ac:dyDescent="0.2">
      <c r="A142" s="322"/>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row>
    <row r="143" spans="1:46" x14ac:dyDescent="0.2">
      <c r="A143" s="322"/>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row>
    <row r="144" spans="1:46" x14ac:dyDescent="0.2">
      <c r="A144" s="322"/>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row>
    <row r="145" spans="1:46" x14ac:dyDescent="0.2">
      <c r="A145" s="322"/>
      <c r="B145" s="322"/>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row>
    <row r="146" spans="1:46" x14ac:dyDescent="0.2">
      <c r="A146" s="322"/>
      <c r="B146" s="322"/>
      <c r="C146" s="322"/>
      <c r="D146" s="322"/>
      <c r="E146" s="322"/>
      <c r="F146" s="322"/>
      <c r="G146" s="322"/>
      <c r="H146" s="322"/>
      <c r="I146" s="322"/>
      <c r="J146" s="322"/>
      <c r="K146" s="322"/>
      <c r="L146" s="322"/>
      <c r="M146" s="322"/>
      <c r="N146" s="322"/>
      <c r="O146" s="322"/>
      <c r="P146" s="322"/>
      <c r="Q146" s="322"/>
      <c r="R146" s="322"/>
      <c r="S146" s="322"/>
      <c r="T146" s="322"/>
      <c r="U146" s="322"/>
      <c r="V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row>
    <row r="147" spans="1:46" x14ac:dyDescent="0.2">
      <c r="A147" s="322"/>
      <c r="B147" s="322"/>
      <c r="C147" s="322"/>
      <c r="D147" s="322"/>
      <c r="E147" s="322"/>
      <c r="F147" s="322"/>
      <c r="G147" s="322"/>
      <c r="H147" s="322"/>
      <c r="I147" s="322"/>
      <c r="J147" s="322"/>
      <c r="K147" s="322"/>
      <c r="L147" s="322"/>
      <c r="M147" s="322"/>
      <c r="N147" s="322"/>
      <c r="O147" s="322"/>
      <c r="P147" s="322"/>
      <c r="Q147" s="322"/>
      <c r="R147" s="322"/>
      <c r="S147" s="322"/>
      <c r="T147" s="322"/>
      <c r="U147" s="322"/>
      <c r="V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row>
    <row r="148" spans="1:46" x14ac:dyDescent="0.2">
      <c r="A148" s="322"/>
      <c r="B148" s="322"/>
      <c r="C148" s="322"/>
      <c r="D148" s="322"/>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row>
    <row r="149" spans="1:46" x14ac:dyDescent="0.2">
      <c r="A149" s="322"/>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row>
    <row r="150" spans="1:46" x14ac:dyDescent="0.2">
      <c r="A150" s="322"/>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row>
    <row r="151" spans="1:46" x14ac:dyDescent="0.2">
      <c r="A151" s="322"/>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row>
    <row r="152" spans="1:46" x14ac:dyDescent="0.2">
      <c r="A152" s="322"/>
      <c r="B152" s="322"/>
      <c r="C152" s="322"/>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row>
    <row r="153" spans="1:46" x14ac:dyDescent="0.2">
      <c r="A153" s="322"/>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row>
  </sheetData>
  <mergeCells count="32">
    <mergeCell ref="AI2:AJ2"/>
    <mergeCell ref="I2:J2"/>
    <mergeCell ref="M2:M3"/>
    <mergeCell ref="N2:N3"/>
    <mergeCell ref="O2:O3"/>
    <mergeCell ref="P2:P3"/>
    <mergeCell ref="Q2:T2"/>
    <mergeCell ref="U2:X2"/>
    <mergeCell ref="Z2:Z3"/>
    <mergeCell ref="AA2:AA3"/>
    <mergeCell ref="AC2:AF2"/>
    <mergeCell ref="AG2:AH2"/>
    <mergeCell ref="G2:H2"/>
    <mergeCell ref="B2:B3"/>
    <mergeCell ref="C2:C3"/>
    <mergeCell ref="D2:D3"/>
    <mergeCell ref="E2:E3"/>
    <mergeCell ref="F2:F3"/>
    <mergeCell ref="T15:AC15"/>
    <mergeCell ref="E21:E22"/>
    <mergeCell ref="B25:B26"/>
    <mergeCell ref="C15:C16"/>
    <mergeCell ref="D15:D16"/>
    <mergeCell ref="E15:E16"/>
    <mergeCell ref="F25:I25"/>
    <mergeCell ref="J25:M25"/>
    <mergeCell ref="N25:N26"/>
    <mergeCell ref="C25:C26"/>
    <mergeCell ref="D25:D26"/>
    <mergeCell ref="E25:E26"/>
    <mergeCell ref="F15:F16"/>
    <mergeCell ref="G15:S15"/>
  </mergeCells>
  <phoneticPr fontId="2"/>
  <conditionalFormatting sqref="G17:AC17">
    <cfRule type="cellIs" dxfId="4" priority="5" operator="equal">
      <formula>0</formula>
    </cfRule>
  </conditionalFormatting>
  <conditionalFormatting sqref="F27:M27">
    <cfRule type="cellIs" dxfId="3" priority="4" operator="equal">
      <formula>0</formula>
    </cfRule>
  </conditionalFormatting>
  <conditionalFormatting sqref="Q4:Y4">
    <cfRule type="cellIs" dxfId="2" priority="3" operator="equal">
      <formula>0</formula>
    </cfRule>
  </conditionalFormatting>
  <conditionalFormatting sqref="AC4:AE4">
    <cfRule type="cellIs" dxfId="1" priority="2" operator="equal">
      <formula>0</formula>
    </cfRule>
  </conditionalFormatting>
  <conditionalFormatting sqref="G4:J4">
    <cfRule type="cellIs" dxfId="0" priority="1" operator="equal">
      <formula>0</formula>
    </cfRule>
  </conditionalFormatting>
  <pageMargins left="0.7" right="0.7" top="0.75" bottom="0.75" header="0.3" footer="0.3"/>
  <pageSetup paperSize="9" orientation="portrait" horizontalDpi="0" verticalDpi="0"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24"/>
  <sheetViews>
    <sheetView workbookViewId="0">
      <selection activeCell="O1" sqref="O1:P1"/>
    </sheetView>
  </sheetViews>
  <sheetFormatPr defaultColWidth="8.88671875" defaultRowHeight="12" x14ac:dyDescent="0.2"/>
  <cols>
    <col min="1" max="1" width="5.6640625" style="219" customWidth="1"/>
    <col min="2" max="2" width="12.6640625" style="226" customWidth="1"/>
    <col min="3" max="3" width="6.109375" style="219" customWidth="1"/>
    <col min="4" max="4" width="14.44140625" style="219" customWidth="1"/>
    <col min="5" max="5" width="13.33203125" style="219" customWidth="1"/>
    <col min="6" max="6" width="3.88671875" style="226" customWidth="1"/>
    <col min="7" max="7" width="8.109375" style="227" customWidth="1"/>
    <col min="8" max="8" width="9.88671875" style="219" customWidth="1"/>
    <col min="9" max="9" width="9.6640625" style="219" customWidth="1"/>
    <col min="10" max="11" width="8.88671875" style="226" customWidth="1"/>
    <col min="12" max="12" width="9.6640625" style="226" customWidth="1"/>
    <col min="13" max="13" width="8.44140625" style="219" customWidth="1"/>
    <col min="14" max="14" width="9.33203125" style="219" customWidth="1"/>
    <col min="15" max="15" width="10.109375" style="226" customWidth="1"/>
    <col min="16" max="16" width="8.33203125" style="219" customWidth="1"/>
    <col min="17" max="16384" width="8.88671875" style="226"/>
  </cols>
  <sheetData>
    <row r="1" spans="1:16" s="217" customFormat="1" ht="21.6" customHeight="1" x14ac:dyDescent="0.2">
      <c r="A1" s="302" t="s">
        <v>170</v>
      </c>
      <c r="B1" s="303" t="s">
        <v>166</v>
      </c>
      <c r="C1" s="302" t="s">
        <v>171</v>
      </c>
      <c r="D1" s="209" t="s">
        <v>167</v>
      </c>
      <c r="E1" s="209" t="s">
        <v>172</v>
      </c>
      <c r="F1" s="209" t="s">
        <v>173</v>
      </c>
      <c r="G1" s="210" t="s">
        <v>174</v>
      </c>
      <c r="H1" s="211" t="s">
        <v>175</v>
      </c>
      <c r="I1" s="211" t="s">
        <v>176</v>
      </c>
      <c r="J1" s="212" t="s">
        <v>178</v>
      </c>
      <c r="K1" s="212" t="s">
        <v>274</v>
      </c>
      <c r="L1" s="211" t="s">
        <v>179</v>
      </c>
      <c r="M1" s="212" t="s">
        <v>178</v>
      </c>
      <c r="N1" s="212" t="s">
        <v>274</v>
      </c>
      <c r="O1" s="211" t="s">
        <v>308</v>
      </c>
      <c r="P1" s="451" t="s">
        <v>309</v>
      </c>
    </row>
    <row r="2" spans="1:16" s="218" customFormat="1" x14ac:dyDescent="0.2">
      <c r="A2" s="221">
        <v>1</v>
      </c>
      <c r="B2" s="220" t="str">
        <f>IF(男子申込書!D9="","",男子申込書!$K$4)</f>
        <v/>
      </c>
      <c r="C2" s="220"/>
      <c r="D2" s="220" t="str">
        <f>CONCATENATE(男子申込書!D9,"  ",男子申込書!E9)</f>
        <v xml:space="preserve">  </v>
      </c>
      <c r="E2" s="220" t="str">
        <f>CONCATENATE(男子申込書!D8,"  ",男子申込書!E8)</f>
        <v xml:space="preserve">  </v>
      </c>
      <c r="F2" s="220" t="str">
        <f>IF(男子申込書!K8="","",男子申込書!$K$8)</f>
        <v/>
      </c>
      <c r="G2" s="220" t="str">
        <f>IF(男子申込書!F8="","",男子申込書!$F$8)</f>
        <v/>
      </c>
      <c r="H2" s="222" t="str">
        <f>IF(B2="","",男子申込書!$D$2)</f>
        <v/>
      </c>
      <c r="I2" s="454" t="str">
        <f>IF(B2="","",男子申込書!$L8)</f>
        <v/>
      </c>
      <c r="J2" s="452" t="str">
        <f>IF(B2="","",男子申込書!$V$8)</f>
        <v/>
      </c>
      <c r="K2" s="453" t="str">
        <f>IF(B2="","",男子申込書!$AD$8)</f>
        <v/>
      </c>
      <c r="L2" s="454" t="str">
        <f>IF(B2="","",男子申込書!$L9)</f>
        <v/>
      </c>
      <c r="M2" s="452" t="str">
        <f>IF(男子申込書!L9="","",男子申込書!$V$9)</f>
        <v/>
      </c>
      <c r="N2" s="453" t="str">
        <f>男子申込書!$AD$9</f>
        <v/>
      </c>
      <c r="O2" s="220" t="str">
        <f>IF(B2="","",男子申込書!$N8)</f>
        <v/>
      </c>
      <c r="P2" s="452" t="str">
        <f>IF(B2="","",男子申込書!$V$51)</f>
        <v/>
      </c>
    </row>
    <row r="3" spans="1:16" s="218" customFormat="1" x14ac:dyDescent="0.2">
      <c r="A3" s="221">
        <v>2</v>
      </c>
      <c r="B3" s="220" t="str">
        <f>IF(男子申込書!D11="","",男子申込書!$K$4)</f>
        <v/>
      </c>
      <c r="C3" s="220"/>
      <c r="D3" s="220" t="str">
        <f>CONCATENATE(男子申込書!D11,"  ",男子申込書!E11)</f>
        <v xml:space="preserve">  </v>
      </c>
      <c r="E3" s="220" t="str">
        <f>CONCATENATE(男子申込書!D10,"  ",男子申込書!E10)</f>
        <v xml:space="preserve">  </v>
      </c>
      <c r="F3" s="220" t="str">
        <f>IF(男子申込書!K10="","",男子申込書!$K$10)</f>
        <v/>
      </c>
      <c r="G3" s="220" t="str">
        <f>IF(男子申込書!F10="","",男子申込書!$F$10)</f>
        <v/>
      </c>
      <c r="H3" s="222" t="str">
        <f>IF(B3="","",男子申込書!$D$2)</f>
        <v/>
      </c>
      <c r="I3" s="454" t="str">
        <f>IF(B3="","",男子申込書!$L10)</f>
        <v/>
      </c>
      <c r="J3" s="452" t="str">
        <f>IF(B3="","",男子申込書!$V$10)</f>
        <v/>
      </c>
      <c r="K3" s="453" t="str">
        <f>IF(B3="","",男子申込書!$AD$10)</f>
        <v/>
      </c>
      <c r="L3" s="454" t="str">
        <f>IF(B3="","",男子申込書!$L11)</f>
        <v/>
      </c>
      <c r="M3" s="452" t="str">
        <f>IF(男子申込書!L11="","",男子申込書!$V$11)</f>
        <v/>
      </c>
      <c r="N3" s="453" t="str">
        <f>男子申込書!$AD$11</f>
        <v/>
      </c>
      <c r="O3" s="220" t="str">
        <f>IF(B3="","",男子申込書!$N10)</f>
        <v/>
      </c>
      <c r="P3" s="452" t="str">
        <f>IF(B3="","",男子申込書!$V$51)</f>
        <v/>
      </c>
    </row>
    <row r="4" spans="1:16" s="218" customFormat="1" x14ac:dyDescent="0.2">
      <c r="A4" s="221">
        <v>3</v>
      </c>
      <c r="B4" s="220" t="str">
        <f>IF(男子申込書!D13="","",男子申込書!$K$4)</f>
        <v/>
      </c>
      <c r="C4" s="220"/>
      <c r="D4" s="220" t="str">
        <f>CONCATENATE(男子申込書!D13,"  ",男子申込書!E13)</f>
        <v xml:space="preserve">  </v>
      </c>
      <c r="E4" s="220" t="str">
        <f>CONCATENATE(男子申込書!D12,"  ",男子申込書!E12)</f>
        <v xml:space="preserve">  </v>
      </c>
      <c r="F4" s="220" t="str">
        <f>IF(男子申込書!K12="","",男子申込書!$K$8)</f>
        <v/>
      </c>
      <c r="G4" s="220" t="str">
        <f>IF(男子申込書!F12="","",男子申込書!$F$8)</f>
        <v/>
      </c>
      <c r="H4" s="222" t="str">
        <f>IF(B4="","",男子申込書!$D$2)</f>
        <v/>
      </c>
      <c r="I4" s="454" t="str">
        <f>IF(B4="","",男子申込書!$L10)</f>
        <v/>
      </c>
      <c r="J4" s="452" t="str">
        <f>IF(B4="","",男子申込書!$V$12)</f>
        <v/>
      </c>
      <c r="K4" s="453" t="str">
        <f>IF(B4="","",男子申込書!$AD$12)</f>
        <v/>
      </c>
      <c r="L4" s="454" t="str">
        <f>IF(B4="","",男子申込書!$L11)</f>
        <v/>
      </c>
      <c r="M4" s="452" t="str">
        <f>IF(男子申込書!L13="","",男子申込書!$V$13)</f>
        <v/>
      </c>
      <c r="N4" s="453" t="str">
        <f>男子申込書!$AD$13</f>
        <v/>
      </c>
      <c r="O4" s="220" t="str">
        <f>IF(B4="","",男子申込書!$N10)</f>
        <v/>
      </c>
      <c r="P4" s="452" t="str">
        <f>IF(B4="","",男子申込書!$V$51)</f>
        <v/>
      </c>
    </row>
    <row r="5" spans="1:16" s="218" customFormat="1" x14ac:dyDescent="0.2">
      <c r="A5" s="221">
        <v>4</v>
      </c>
      <c r="B5" s="220" t="str">
        <f>IF(男子申込書!D15="","",男子申込書!$K$4)</f>
        <v/>
      </c>
      <c r="C5" s="220"/>
      <c r="D5" s="220" t="str">
        <f>CONCATENATE(男子申込書!D15,"  ",男子申込書!E15)</f>
        <v xml:space="preserve">  </v>
      </c>
      <c r="E5" s="220" t="str">
        <f>CONCATENATE(男子申込書!D14,"  ",男子申込書!E14)</f>
        <v xml:space="preserve">  </v>
      </c>
      <c r="F5" s="220" t="str">
        <f>IF(男子申込書!K14="","",男子申込書!$K$10)</f>
        <v/>
      </c>
      <c r="G5" s="220" t="str">
        <f>IF(男子申込書!F14="","",男子申込書!$F$10)</f>
        <v/>
      </c>
      <c r="H5" s="222" t="str">
        <f>IF(B5="","",男子申込書!$D$2)</f>
        <v/>
      </c>
      <c r="I5" s="454" t="str">
        <f>IF(B5="","",男子申込書!$L12)</f>
        <v/>
      </c>
      <c r="J5" s="452" t="str">
        <f>IF(B5="","",男子申込書!$V$14)</f>
        <v/>
      </c>
      <c r="K5" s="453" t="str">
        <f>IF(B5="","",男子申込書!$AD$14)</f>
        <v/>
      </c>
      <c r="L5" s="454" t="str">
        <f>IF(B5="","",男子申込書!$L13)</f>
        <v/>
      </c>
      <c r="M5" s="452" t="str">
        <f>IF(男子申込書!L15="","",男子申込書!$V$15)</f>
        <v/>
      </c>
      <c r="N5" s="453" t="str">
        <f>男子申込書!$AD$15</f>
        <v/>
      </c>
      <c r="O5" s="220" t="str">
        <f>IF(B5="","",男子申込書!$N12)</f>
        <v/>
      </c>
      <c r="P5" s="452" t="str">
        <f>IF(B5="","",男子申込書!$V$51)</f>
        <v/>
      </c>
    </row>
    <row r="6" spans="1:16" s="218" customFormat="1" x14ac:dyDescent="0.2">
      <c r="A6" s="221">
        <v>5</v>
      </c>
      <c r="B6" s="220" t="str">
        <f>IF(男子申込書!D17="","",男子申込書!$K$4)</f>
        <v/>
      </c>
      <c r="C6" s="220"/>
      <c r="D6" s="220" t="str">
        <f>CONCATENATE(男子申込書!D17,"  ",男子申込書!E17)</f>
        <v xml:space="preserve">  </v>
      </c>
      <c r="E6" s="220" t="str">
        <f>CONCATENATE(男子申込書!D16,"  ",男子申込書!E16)</f>
        <v xml:space="preserve">  </v>
      </c>
      <c r="F6" s="220" t="str">
        <f>IF(男子申込書!K16="","",男子申込書!$K$8)</f>
        <v/>
      </c>
      <c r="G6" s="220" t="str">
        <f>IF(男子申込書!F16="","",男子申込書!$F$8)</f>
        <v/>
      </c>
      <c r="H6" s="222" t="str">
        <f>IF(B6="","",男子申込書!$D$2)</f>
        <v/>
      </c>
      <c r="I6" s="454" t="str">
        <f>IF(B6="","",男子申込書!$L12)</f>
        <v/>
      </c>
      <c r="J6" s="452" t="str">
        <f>IF(B6="","",男子申込書!$V$16)</f>
        <v/>
      </c>
      <c r="K6" s="453" t="str">
        <f>IF(B6="","",男子申込書!$AD$16)</f>
        <v/>
      </c>
      <c r="L6" s="454" t="str">
        <f>IF(B6="","",男子申込書!$L13)</f>
        <v/>
      </c>
      <c r="M6" s="452" t="str">
        <f>IF(男子申込書!L17="","",男子申込書!$V$17)</f>
        <v/>
      </c>
      <c r="N6" s="453" t="str">
        <f>男子申込書!$AD$17</f>
        <v/>
      </c>
      <c r="O6" s="220" t="str">
        <f>IF(B6="","",男子申込書!$N12)</f>
        <v/>
      </c>
      <c r="P6" s="452" t="str">
        <f>IF(B6="","",男子申込書!$V$51)</f>
        <v/>
      </c>
    </row>
    <row r="7" spans="1:16" s="218" customFormat="1" x14ac:dyDescent="0.2">
      <c r="A7" s="221">
        <v>6</v>
      </c>
      <c r="B7" s="220" t="str">
        <f>IF(男子申込書!D19="","",男子申込書!$K$4)</f>
        <v/>
      </c>
      <c r="C7" s="220"/>
      <c r="D7" s="220" t="str">
        <f>CONCATENATE(男子申込書!D19,"  ",男子申込書!E19)</f>
        <v xml:space="preserve">  </v>
      </c>
      <c r="E7" s="220" t="str">
        <f>CONCATENATE(男子申込書!D18,"  ",男子申込書!E18)</f>
        <v xml:space="preserve">  </v>
      </c>
      <c r="F7" s="220" t="str">
        <f>IF(男子申込書!K18="","",男子申込書!$K$10)</f>
        <v/>
      </c>
      <c r="G7" s="220" t="str">
        <f>IF(男子申込書!F18="","",男子申込書!$F$10)</f>
        <v/>
      </c>
      <c r="H7" s="222" t="str">
        <f>IF(B7="","",男子申込書!$D$2)</f>
        <v/>
      </c>
      <c r="I7" s="454" t="str">
        <f>IF(B7="","",男子申込書!$L14)</f>
        <v/>
      </c>
      <c r="J7" s="452" t="str">
        <f>IF(B7="","",男子申込書!$V$18)</f>
        <v/>
      </c>
      <c r="K7" s="453" t="str">
        <f>IF(B7="","",男子申込書!$AD$18)</f>
        <v/>
      </c>
      <c r="L7" s="454" t="str">
        <f>IF(B7="","",男子申込書!$L15)</f>
        <v/>
      </c>
      <c r="M7" s="452" t="str">
        <f>IF(男子申込書!L19="","",男子申込書!$V$19)</f>
        <v/>
      </c>
      <c r="N7" s="453" t="str">
        <f>男子申込書!$AD$19</f>
        <v/>
      </c>
      <c r="O7" s="220" t="str">
        <f>IF(B7="","",男子申込書!$N14)</f>
        <v/>
      </c>
      <c r="P7" s="452" t="str">
        <f>IF(B7="","",男子申込書!$V$51)</f>
        <v/>
      </c>
    </row>
    <row r="8" spans="1:16" s="218" customFormat="1" x14ac:dyDescent="0.2">
      <c r="A8" s="221">
        <v>7</v>
      </c>
      <c r="B8" s="220" t="str">
        <f>IF(男子申込書!D21="","",男子申込書!$K$4)</f>
        <v/>
      </c>
      <c r="C8" s="220"/>
      <c r="D8" s="220" t="str">
        <f>CONCATENATE(男子申込書!D21,"  ",男子申込書!E21)</f>
        <v xml:space="preserve">  </v>
      </c>
      <c r="E8" s="220" t="str">
        <f>CONCATENATE(男子申込書!D20,"  ",男子申込書!E20)</f>
        <v xml:space="preserve">  </v>
      </c>
      <c r="F8" s="220" t="str">
        <f>IF(男子申込書!K20="","",男子申込書!$K$8)</f>
        <v/>
      </c>
      <c r="G8" s="220" t="str">
        <f>IF(男子申込書!F20="","",男子申込書!$F$8)</f>
        <v/>
      </c>
      <c r="H8" s="222" t="str">
        <f>IF(B8="","",男子申込書!$D$2)</f>
        <v/>
      </c>
      <c r="I8" s="454" t="str">
        <f>IF(B8="","",男子申込書!$L14)</f>
        <v/>
      </c>
      <c r="J8" s="452" t="str">
        <f>IF(B8="","",男子申込書!$V$20)</f>
        <v/>
      </c>
      <c r="K8" s="453" t="str">
        <f>IF(B8="","",男子申込書!$AD$20)</f>
        <v/>
      </c>
      <c r="L8" s="454" t="str">
        <f>IF(B8="","",男子申込書!$L15)</f>
        <v/>
      </c>
      <c r="M8" s="452" t="str">
        <f>IF(男子申込書!L21="","",男子申込書!$V$21)</f>
        <v/>
      </c>
      <c r="N8" s="453" t="str">
        <f>男子申込書!$AD$21</f>
        <v/>
      </c>
      <c r="O8" s="220" t="str">
        <f>IF(B8="","",男子申込書!$N14)</f>
        <v/>
      </c>
      <c r="P8" s="452" t="str">
        <f>IF(B8="","",男子申込書!$V$51)</f>
        <v/>
      </c>
    </row>
    <row r="9" spans="1:16" s="218" customFormat="1" x14ac:dyDescent="0.2">
      <c r="A9" s="221">
        <v>8</v>
      </c>
      <c r="B9" s="220" t="str">
        <f>IF(男子申込書!D23="","",男子申込書!$K$4)</f>
        <v/>
      </c>
      <c r="C9" s="220"/>
      <c r="D9" s="220" t="str">
        <f>CONCATENATE(男子申込書!D23,"  ",男子申込書!E23)</f>
        <v xml:space="preserve">  </v>
      </c>
      <c r="E9" s="220" t="str">
        <f>CONCATENATE(男子申込書!D22,"  ",男子申込書!E22)</f>
        <v xml:space="preserve">  </v>
      </c>
      <c r="F9" s="220" t="str">
        <f>IF(男子申込書!K22="","",男子申込書!$K$10)</f>
        <v/>
      </c>
      <c r="G9" s="220" t="str">
        <f>IF(男子申込書!F22="","",男子申込書!$F$10)</f>
        <v/>
      </c>
      <c r="H9" s="222" t="str">
        <f>IF(B9="","",男子申込書!$D$2)</f>
        <v/>
      </c>
      <c r="I9" s="454" t="str">
        <f>IF(B9="","",男子申込書!$L16)</f>
        <v/>
      </c>
      <c r="J9" s="452" t="str">
        <f>IF(B9="","",男子申込書!$V$22)</f>
        <v/>
      </c>
      <c r="K9" s="453" t="str">
        <f>IF(B9="","",男子申込書!$AD$22)</f>
        <v/>
      </c>
      <c r="L9" s="454" t="str">
        <f>IF(B9="","",男子申込書!$L17)</f>
        <v/>
      </c>
      <c r="M9" s="452" t="str">
        <f>IF(男子申込書!L23="","",男子申込書!$V$23)</f>
        <v/>
      </c>
      <c r="N9" s="453" t="str">
        <f>男子申込書!$AD$23</f>
        <v/>
      </c>
      <c r="O9" s="220" t="str">
        <f>IF(B9="","",男子申込書!$N16)</f>
        <v/>
      </c>
      <c r="P9" s="452" t="str">
        <f>IF(B9="","",男子申込書!$V$51)</f>
        <v/>
      </c>
    </row>
    <row r="10" spans="1:16" s="218" customFormat="1" x14ac:dyDescent="0.2">
      <c r="A10" s="221">
        <v>9</v>
      </c>
      <c r="B10" s="220" t="str">
        <f>IF(男子申込書!D25="","",男子申込書!$K$4)</f>
        <v/>
      </c>
      <c r="C10" s="220"/>
      <c r="D10" s="220" t="str">
        <f>CONCATENATE(男子申込書!D25,"  ",男子申込書!E25)</f>
        <v xml:space="preserve">  </v>
      </c>
      <c r="E10" s="220" t="str">
        <f>CONCATENATE(男子申込書!D24,"  ",男子申込書!E24)</f>
        <v xml:space="preserve">  </v>
      </c>
      <c r="F10" s="220" t="str">
        <f>IF(男子申込書!K24="","",男子申込書!$K$8)</f>
        <v/>
      </c>
      <c r="G10" s="220" t="str">
        <f>IF(男子申込書!F24="","",男子申込書!$F$8)</f>
        <v/>
      </c>
      <c r="H10" s="222" t="str">
        <f>IF(B10="","",男子申込書!$D$2)</f>
        <v/>
      </c>
      <c r="I10" s="454" t="str">
        <f>IF(B10="","",男子申込書!$L16)</f>
        <v/>
      </c>
      <c r="J10" s="452" t="str">
        <f>IF(B10="","",男子申込書!$V$24)</f>
        <v/>
      </c>
      <c r="K10" s="453" t="str">
        <f>IF(B10="","",男子申込書!$AD$24)</f>
        <v/>
      </c>
      <c r="L10" s="454" t="str">
        <f>IF(B10="","",男子申込書!$L17)</f>
        <v/>
      </c>
      <c r="M10" s="452" t="str">
        <f>IF(男子申込書!L25="","",男子申込書!$V$25)</f>
        <v/>
      </c>
      <c r="N10" s="453" t="str">
        <f>男子申込書!$AD$25</f>
        <v/>
      </c>
      <c r="O10" s="220" t="str">
        <f>IF(B10="","",男子申込書!$N16)</f>
        <v/>
      </c>
      <c r="P10" s="452" t="str">
        <f>IF(B10="","",男子申込書!$V$51)</f>
        <v/>
      </c>
    </row>
    <row r="11" spans="1:16" s="218" customFormat="1" x14ac:dyDescent="0.2">
      <c r="A11" s="221">
        <v>10</v>
      </c>
      <c r="B11" s="220" t="str">
        <f>IF(男子申込書!D27="","",男子申込書!$K$4)</f>
        <v/>
      </c>
      <c r="C11" s="220"/>
      <c r="D11" s="220" t="str">
        <f>CONCATENATE(男子申込書!D27,"  ",男子申込書!E27)</f>
        <v xml:space="preserve">  </v>
      </c>
      <c r="E11" s="220" t="str">
        <f>CONCATENATE(男子申込書!D26,"  ",男子申込書!E26)</f>
        <v xml:space="preserve">  </v>
      </c>
      <c r="F11" s="220" t="str">
        <f>IF(男子申込書!K26="","",男子申込書!$K$10)</f>
        <v/>
      </c>
      <c r="G11" s="220" t="str">
        <f>IF(男子申込書!F26="","",男子申込書!$F$10)</f>
        <v/>
      </c>
      <c r="H11" s="222" t="str">
        <f>IF(B11="","",男子申込書!$D$2)</f>
        <v/>
      </c>
      <c r="I11" s="454" t="str">
        <f>IF(B11="","",男子申込書!$L18)</f>
        <v/>
      </c>
      <c r="J11" s="452" t="str">
        <f>IF(B11="","",男子申込書!$V$26)</f>
        <v/>
      </c>
      <c r="K11" s="453" t="str">
        <f>IF(B11="","",男子申込書!$AD$26)</f>
        <v/>
      </c>
      <c r="L11" s="454" t="str">
        <f>IF(B11="","",男子申込書!$L19)</f>
        <v/>
      </c>
      <c r="M11" s="452" t="str">
        <f>IF(男子申込書!L27="","",男子申込書!$V$27)</f>
        <v/>
      </c>
      <c r="N11" s="453" t="str">
        <f>男子申込書!$AD$27</f>
        <v/>
      </c>
      <c r="O11" s="220" t="str">
        <f>IF(B11="","",男子申込書!$N18)</f>
        <v/>
      </c>
      <c r="P11" s="452" t="str">
        <f>IF(B11="","",男子申込書!$V$51)</f>
        <v/>
      </c>
    </row>
    <row r="12" spans="1:16" s="218" customFormat="1" x14ac:dyDescent="0.2">
      <c r="A12" s="221">
        <v>11</v>
      </c>
      <c r="B12" s="220" t="str">
        <f>IF(男子申込書!D29="","",男子申込書!$K$4)</f>
        <v/>
      </c>
      <c r="C12" s="220"/>
      <c r="D12" s="220" t="str">
        <f>CONCATENATE(男子申込書!D29,"  ",男子申込書!E29)</f>
        <v xml:space="preserve">  </v>
      </c>
      <c r="E12" s="220" t="str">
        <f>CONCATENATE(男子申込書!D28,"  ",男子申込書!E28)</f>
        <v xml:space="preserve">  </v>
      </c>
      <c r="F12" s="220" t="str">
        <f>IF(男子申込書!K28="","",男子申込書!$K$8)</f>
        <v/>
      </c>
      <c r="G12" s="220" t="str">
        <f>IF(男子申込書!F28="","",男子申込書!$F$8)</f>
        <v/>
      </c>
      <c r="H12" s="222" t="str">
        <f>IF(B12="","",男子申込書!$D$2)</f>
        <v/>
      </c>
      <c r="I12" s="454" t="str">
        <f>IF(B12="","",男子申込書!$L18)</f>
        <v/>
      </c>
      <c r="J12" s="452" t="str">
        <f>IF(B12="","",男子申込書!$V$28)</f>
        <v/>
      </c>
      <c r="K12" s="453" t="str">
        <f>IF(B12="","",男子申込書!$AD$28)</f>
        <v/>
      </c>
      <c r="L12" s="454" t="str">
        <f>IF(B12="","",男子申込書!$L19)</f>
        <v/>
      </c>
      <c r="M12" s="452" t="str">
        <f>IF(男子申込書!L29="","",男子申込書!$V$29)</f>
        <v/>
      </c>
      <c r="N12" s="453" t="str">
        <f>男子申込書!$AD$29</f>
        <v/>
      </c>
      <c r="O12" s="220" t="str">
        <f>IF(B12="","",男子申込書!$N18)</f>
        <v/>
      </c>
      <c r="P12" s="452" t="str">
        <f>IF(B12="","",男子申込書!$V$51)</f>
        <v/>
      </c>
    </row>
    <row r="13" spans="1:16" s="218" customFormat="1" x14ac:dyDescent="0.2">
      <c r="A13" s="221">
        <v>12</v>
      </c>
      <c r="B13" s="220" t="str">
        <f>IF(男子申込書!D31="","",男子申込書!$K$4)</f>
        <v/>
      </c>
      <c r="C13" s="220"/>
      <c r="D13" s="220" t="str">
        <f>CONCATENATE(男子申込書!D31,"  ",男子申込書!E31)</f>
        <v xml:space="preserve">  </v>
      </c>
      <c r="E13" s="220" t="str">
        <f>CONCATENATE(男子申込書!D30,"  ",男子申込書!E30)</f>
        <v xml:space="preserve">  </v>
      </c>
      <c r="F13" s="220" t="str">
        <f>IF(男子申込書!K30="","",男子申込書!$K$10)</f>
        <v/>
      </c>
      <c r="G13" s="220" t="str">
        <f>IF(男子申込書!F30="","",男子申込書!$F$10)</f>
        <v/>
      </c>
      <c r="H13" s="222" t="str">
        <f>IF(B13="","",男子申込書!$D$2)</f>
        <v/>
      </c>
      <c r="I13" s="454" t="str">
        <f>IF(B13="","",男子申込書!$L20)</f>
        <v/>
      </c>
      <c r="J13" s="452" t="str">
        <f>IF(B13="","",男子申込書!$V$30)</f>
        <v/>
      </c>
      <c r="K13" s="453" t="str">
        <f>IF(B13="","",男子申込書!$AD$30)</f>
        <v/>
      </c>
      <c r="L13" s="454" t="str">
        <f>IF(B13="","",男子申込書!$L21)</f>
        <v/>
      </c>
      <c r="M13" s="452" t="str">
        <f>IF(男子申込書!L31="","",男子申込書!$V$31)</f>
        <v/>
      </c>
      <c r="N13" s="453" t="str">
        <f>男子申込書!$AD$31</f>
        <v/>
      </c>
      <c r="O13" s="220" t="str">
        <f>IF(B13="","",男子申込書!$N20)</f>
        <v/>
      </c>
      <c r="P13" s="452" t="str">
        <f>IF(B13="","",男子申込書!$V$51)</f>
        <v/>
      </c>
    </row>
    <row r="14" spans="1:16" s="218" customFormat="1" x14ac:dyDescent="0.2">
      <c r="A14" s="221">
        <v>13</v>
      </c>
      <c r="B14" s="220" t="str">
        <f>IF(男子申込書!D33="","",男子申込書!$K$4)</f>
        <v/>
      </c>
      <c r="C14" s="220"/>
      <c r="D14" s="220" t="str">
        <f>CONCATENATE(男子申込書!D33,"  ",男子申込書!E33)</f>
        <v xml:space="preserve">  </v>
      </c>
      <c r="E14" s="220" t="str">
        <f>CONCATENATE(男子申込書!D32,"  ",男子申込書!E32)</f>
        <v xml:space="preserve">  </v>
      </c>
      <c r="F14" s="220" t="str">
        <f>IF(男子申込書!K32="","",男子申込書!$K$8)</f>
        <v/>
      </c>
      <c r="G14" s="220" t="str">
        <f>IF(男子申込書!F32="","",男子申込書!$F$8)</f>
        <v/>
      </c>
      <c r="H14" s="222" t="str">
        <f>IF(B14="","",男子申込書!$D$2)</f>
        <v/>
      </c>
      <c r="I14" s="454" t="str">
        <f>IF(B14="","",男子申込書!$L20)</f>
        <v/>
      </c>
      <c r="J14" s="452" t="str">
        <f>IF(B14="","",男子申込書!$V$32)</f>
        <v/>
      </c>
      <c r="K14" s="453" t="str">
        <f>IF(B14="","",男子申込書!$AD$32)</f>
        <v/>
      </c>
      <c r="L14" s="454" t="str">
        <f>IF(B14="","",男子申込書!$L21)</f>
        <v/>
      </c>
      <c r="M14" s="452" t="str">
        <f>IF(男子申込書!L33="","",男子申込書!$V$33)</f>
        <v/>
      </c>
      <c r="N14" s="453" t="str">
        <f>男子申込書!$AD$33</f>
        <v/>
      </c>
      <c r="O14" s="220" t="str">
        <f>IF(B14="","",男子申込書!$N20)</f>
        <v/>
      </c>
      <c r="P14" s="452" t="str">
        <f>IF(B14="","",男子申込書!$V$51)</f>
        <v/>
      </c>
    </row>
    <row r="15" spans="1:16" s="218" customFormat="1" x14ac:dyDescent="0.2">
      <c r="A15" s="221">
        <v>14</v>
      </c>
      <c r="B15" s="220" t="str">
        <f>IF(男子申込書!D35="","",男子申込書!$K$4)</f>
        <v/>
      </c>
      <c r="C15" s="220"/>
      <c r="D15" s="220" t="str">
        <f>CONCATENATE(男子申込書!D35,"  ",男子申込書!E35)</f>
        <v xml:space="preserve">  </v>
      </c>
      <c r="E15" s="220" t="str">
        <f>CONCATENATE(男子申込書!D34,"  ",男子申込書!E34)</f>
        <v xml:space="preserve">  </v>
      </c>
      <c r="F15" s="220" t="str">
        <f>IF(男子申込書!K34="","",男子申込書!$K$10)</f>
        <v/>
      </c>
      <c r="G15" s="220" t="str">
        <f>IF(男子申込書!F34="","",男子申込書!$F$10)</f>
        <v/>
      </c>
      <c r="H15" s="222" t="str">
        <f>IF(B15="","",男子申込書!$D$2)</f>
        <v/>
      </c>
      <c r="I15" s="454" t="str">
        <f>IF(B15="","",男子申込書!$L22)</f>
        <v/>
      </c>
      <c r="J15" s="452" t="str">
        <f>IF(B15="","",男子申込書!$V$34)</f>
        <v/>
      </c>
      <c r="K15" s="453" t="str">
        <f>IF(B15="","",男子申込書!$AD$34)</f>
        <v/>
      </c>
      <c r="L15" s="454" t="str">
        <f>IF(B15="","",男子申込書!$L23)</f>
        <v/>
      </c>
      <c r="M15" s="452" t="str">
        <f>IF(男子申込書!L35="","",男子申込書!$V$35)</f>
        <v/>
      </c>
      <c r="N15" s="453" t="str">
        <f>男子申込書!$AD$35</f>
        <v/>
      </c>
      <c r="O15" s="220" t="str">
        <f>IF(B15="","",男子申込書!$N22)</f>
        <v/>
      </c>
      <c r="P15" s="452" t="str">
        <f>IF(B15="","",男子申込書!$V$51)</f>
        <v/>
      </c>
    </row>
    <row r="16" spans="1:16" s="218" customFormat="1" x14ac:dyDescent="0.2">
      <c r="A16" s="221">
        <v>15</v>
      </c>
      <c r="B16" s="220" t="str">
        <f>IF(男子申込書!D37="","",男子申込書!$K$4)</f>
        <v/>
      </c>
      <c r="C16" s="220"/>
      <c r="D16" s="220" t="str">
        <f>CONCATENATE(男子申込書!D37,"  ",男子申込書!E37)</f>
        <v xml:space="preserve">  </v>
      </c>
      <c r="E16" s="220" t="str">
        <f>CONCATENATE(男子申込書!D36,"  ",男子申込書!E36)</f>
        <v xml:space="preserve">  </v>
      </c>
      <c r="F16" s="220" t="str">
        <f>IF(男子申込書!K36="","",男子申込書!$K$8)</f>
        <v/>
      </c>
      <c r="G16" s="220" t="str">
        <f>IF(男子申込書!F36="","",男子申込書!$F$8)</f>
        <v/>
      </c>
      <c r="H16" s="222" t="str">
        <f>IF(B16="","",男子申込書!$D$2)</f>
        <v/>
      </c>
      <c r="I16" s="454" t="str">
        <f>IF(B16="","",男子申込書!$L22)</f>
        <v/>
      </c>
      <c r="J16" s="452" t="str">
        <f>IF(B16="","",男子申込書!$V$36)</f>
        <v/>
      </c>
      <c r="K16" s="453" t="str">
        <f>IF(B16="","",男子申込書!$AD$36)</f>
        <v/>
      </c>
      <c r="L16" s="454" t="str">
        <f>IF(B16="","",男子申込書!$L23)</f>
        <v/>
      </c>
      <c r="M16" s="452" t="str">
        <f>IF(男子申込書!L37="","",男子申込書!$V$37)</f>
        <v/>
      </c>
      <c r="N16" s="453" t="str">
        <f>男子申込書!$AD$37</f>
        <v/>
      </c>
      <c r="O16" s="220" t="str">
        <f>IF(B16="","",男子申込書!$N22)</f>
        <v/>
      </c>
      <c r="P16" s="452" t="str">
        <f>IF(B16="","",男子申込書!$V$51)</f>
        <v/>
      </c>
    </row>
    <row r="17" spans="1:16" s="218" customFormat="1" x14ac:dyDescent="0.2">
      <c r="A17" s="221">
        <v>16</v>
      </c>
      <c r="B17" s="220" t="str">
        <f>IF(男子申込書!D39="","",男子申込書!$K$4)</f>
        <v/>
      </c>
      <c r="C17" s="220"/>
      <c r="D17" s="220" t="str">
        <f>CONCATENATE(男子申込書!D39,"  ",男子申込書!E39)</f>
        <v xml:space="preserve">  </v>
      </c>
      <c r="E17" s="220" t="str">
        <f>CONCATENATE(男子申込書!D38,"  ",男子申込書!E38)</f>
        <v xml:space="preserve">  </v>
      </c>
      <c r="F17" s="220" t="str">
        <f>IF(男子申込書!K38="","",男子申込書!$K$10)</f>
        <v/>
      </c>
      <c r="G17" s="220" t="str">
        <f>IF(男子申込書!F38="","",男子申込書!$F$10)</f>
        <v/>
      </c>
      <c r="H17" s="222" t="str">
        <f>IF(B17="","",男子申込書!$D$2)</f>
        <v/>
      </c>
      <c r="I17" s="454" t="str">
        <f>IF(B17="","",男子申込書!$L24)</f>
        <v/>
      </c>
      <c r="J17" s="452" t="str">
        <f>IF(B17="","",男子申込書!$V$38)</f>
        <v/>
      </c>
      <c r="K17" s="453" t="str">
        <f>IF(B17="","",男子申込書!$AD$38)</f>
        <v/>
      </c>
      <c r="L17" s="454" t="str">
        <f>IF(B17="","",男子申込書!$L25)</f>
        <v/>
      </c>
      <c r="M17" s="452" t="str">
        <f>IF(男子申込書!L39="","",男子申込書!$V$39)</f>
        <v/>
      </c>
      <c r="N17" s="453" t="str">
        <f>男子申込書!$AD$39</f>
        <v/>
      </c>
      <c r="O17" s="220" t="str">
        <f>IF(B17="","",男子申込書!$N24)</f>
        <v/>
      </c>
      <c r="P17" s="452" t="str">
        <f>IF(B17="","",男子申込書!$V$51)</f>
        <v/>
      </c>
    </row>
    <row r="18" spans="1:16" s="218" customFormat="1" x14ac:dyDescent="0.2">
      <c r="A18" s="221">
        <v>17</v>
      </c>
      <c r="B18" s="220" t="str">
        <f>IF(男子申込書!D41="","",男子申込書!$K$4)</f>
        <v/>
      </c>
      <c r="C18" s="220"/>
      <c r="D18" s="220" t="str">
        <f>CONCATENATE(男子申込書!D41,"  ",男子申込書!E41)</f>
        <v xml:space="preserve">  </v>
      </c>
      <c r="E18" s="220" t="str">
        <f>CONCATENATE(男子申込書!D40,"  ",男子申込書!E40)</f>
        <v xml:space="preserve">  </v>
      </c>
      <c r="F18" s="220" t="str">
        <f>IF(男子申込書!K40="","",男子申込書!$K$8)</f>
        <v/>
      </c>
      <c r="G18" s="220" t="str">
        <f>IF(男子申込書!F40="","",男子申込書!$F$8)</f>
        <v/>
      </c>
      <c r="H18" s="222" t="str">
        <f>IF(B18="","",男子申込書!$D$2)</f>
        <v/>
      </c>
      <c r="I18" s="454" t="str">
        <f>IF(B18="","",男子申込書!$L24)</f>
        <v/>
      </c>
      <c r="J18" s="452" t="str">
        <f>IF(B18="","",男子申込書!$V$40)</f>
        <v/>
      </c>
      <c r="K18" s="453" t="str">
        <f>IF(B18="","",男子申込書!$AD$40)</f>
        <v/>
      </c>
      <c r="L18" s="454" t="str">
        <f>IF(B18="","",男子申込書!$L25)</f>
        <v/>
      </c>
      <c r="M18" s="452" t="str">
        <f>IF(男子申込書!L41="","",男子申込書!$V$41)</f>
        <v/>
      </c>
      <c r="N18" s="453" t="str">
        <f>男子申込書!$AD$41</f>
        <v/>
      </c>
      <c r="O18" s="220" t="str">
        <f>IF(B18="","",男子申込書!$N24)</f>
        <v/>
      </c>
      <c r="P18" s="452" t="str">
        <f>IF(B18="","",男子申込書!$V$51)</f>
        <v/>
      </c>
    </row>
    <row r="19" spans="1:16" s="218" customFormat="1" x14ac:dyDescent="0.2">
      <c r="A19" s="221">
        <v>18</v>
      </c>
      <c r="B19" s="220" t="str">
        <f>IF(男子申込書!D43="","",男子申込書!$K$4)</f>
        <v/>
      </c>
      <c r="C19" s="220"/>
      <c r="D19" s="220" t="str">
        <f>CONCATENATE(男子申込書!D43,"  ",男子申込書!E43)</f>
        <v xml:space="preserve">  </v>
      </c>
      <c r="E19" s="220" t="str">
        <f>CONCATENATE(男子申込書!D42,"  ",男子申込書!E42)</f>
        <v xml:space="preserve">  </v>
      </c>
      <c r="F19" s="220" t="str">
        <f>IF(男子申込書!K42="","",男子申込書!$K$10)</f>
        <v/>
      </c>
      <c r="G19" s="220" t="str">
        <f>IF(男子申込書!F42="","",男子申込書!$F$10)</f>
        <v/>
      </c>
      <c r="H19" s="222" t="str">
        <f>IF(B19="","",男子申込書!$D$2)</f>
        <v/>
      </c>
      <c r="I19" s="454" t="str">
        <f>IF(B19="","",男子申込書!$L26)</f>
        <v/>
      </c>
      <c r="J19" s="452" t="str">
        <f>IF(B19="","",男子申込書!$V$42)</f>
        <v/>
      </c>
      <c r="K19" s="453" t="str">
        <f>IF(B19="","",男子申込書!$AD$42)</f>
        <v/>
      </c>
      <c r="L19" s="454" t="str">
        <f>IF(B19="","",男子申込書!$L27)</f>
        <v/>
      </c>
      <c r="M19" s="452" t="str">
        <f>IF(男子申込書!L43="","",男子申込書!$V$43)</f>
        <v/>
      </c>
      <c r="N19" s="453" t="str">
        <f>男子申込書!$AD$43</f>
        <v/>
      </c>
      <c r="O19" s="220" t="str">
        <f>IF(B19="","",男子申込書!$N26)</f>
        <v/>
      </c>
      <c r="P19" s="452" t="str">
        <f>IF(B19="","",男子申込書!$V$51)</f>
        <v/>
      </c>
    </row>
    <row r="20" spans="1:16" s="218" customFormat="1" x14ac:dyDescent="0.2">
      <c r="A20" s="221">
        <v>19</v>
      </c>
      <c r="B20" s="220" t="str">
        <f>IF(男子申込書!D45="","",男子申込書!$K$4)</f>
        <v/>
      </c>
      <c r="C20" s="220"/>
      <c r="D20" s="220" t="str">
        <f>CONCATENATE(男子申込書!D45,"  ",男子申込書!E45)</f>
        <v xml:space="preserve">  </v>
      </c>
      <c r="E20" s="220" t="str">
        <f>CONCATENATE(男子申込書!D44,"  ",男子申込書!E44)</f>
        <v xml:space="preserve">  </v>
      </c>
      <c r="F20" s="220" t="str">
        <f>IF(男子申込書!K44="","",男子申込書!$K$8)</f>
        <v/>
      </c>
      <c r="G20" s="220" t="str">
        <f>IF(男子申込書!F44="","",男子申込書!$F$8)</f>
        <v/>
      </c>
      <c r="H20" s="222" t="str">
        <f>IF(B20="","",男子申込書!$D$2)</f>
        <v/>
      </c>
      <c r="I20" s="454" t="str">
        <f>IF(B20="","",男子申込書!$L26)</f>
        <v/>
      </c>
      <c r="J20" s="452" t="str">
        <f>IF(B20="","",男子申込書!$V$44)</f>
        <v/>
      </c>
      <c r="K20" s="453" t="str">
        <f>IF(B20="","",男子申込書!$AD$44)</f>
        <v/>
      </c>
      <c r="L20" s="454" t="str">
        <f>IF(B20="","",男子申込書!$L27)</f>
        <v/>
      </c>
      <c r="M20" s="452" t="str">
        <f>IF(男子申込書!L45="","",男子申込書!$V$45)</f>
        <v/>
      </c>
      <c r="N20" s="453" t="str">
        <f>男子申込書!$AD$45</f>
        <v/>
      </c>
      <c r="O20" s="220" t="str">
        <f>IF(B20="","",男子申込書!$N26)</f>
        <v/>
      </c>
      <c r="P20" s="452" t="str">
        <f>IF(B20="","",男子申込書!$V$51)</f>
        <v/>
      </c>
    </row>
    <row r="21" spans="1:16" s="218" customFormat="1" x14ac:dyDescent="0.2">
      <c r="A21" s="221">
        <v>20</v>
      </c>
      <c r="B21" s="220" t="str">
        <f>IF(男子申込書!D46="","",男子申込書!$K$4)</f>
        <v/>
      </c>
      <c r="C21" s="220"/>
      <c r="D21" s="220" t="str">
        <f>CONCATENATE(男子申込書!D47,"  ",男子申込書!E47)</f>
        <v xml:space="preserve">  </v>
      </c>
      <c r="E21" s="220" t="str">
        <f>CONCATENATE(男子申込書!D46,"  ",男子申込書!E46)</f>
        <v xml:space="preserve">  </v>
      </c>
      <c r="F21" s="220" t="str">
        <f>IF(男子申込書!K46="","",男子申込書!$K$10)</f>
        <v/>
      </c>
      <c r="G21" s="220" t="str">
        <f>IF(男子申込書!F46="","",男子申込書!$F$10)</f>
        <v/>
      </c>
      <c r="H21" s="222" t="str">
        <f>IF(B21="","",男子申込書!$D$2)</f>
        <v/>
      </c>
      <c r="I21" s="454" t="str">
        <f>IF(B21="","",男子申込書!$L28)</f>
        <v/>
      </c>
      <c r="J21" s="452" t="str">
        <f>IF(B21="","",男子申込書!$V$46)</f>
        <v/>
      </c>
      <c r="K21" s="453" t="str">
        <f>IF(B21="","",男子申込書!$AD$46)</f>
        <v/>
      </c>
      <c r="L21" s="454" t="str">
        <f>IF(B21="","",男子申込書!$L29)</f>
        <v/>
      </c>
      <c r="M21" s="452" t="str">
        <f>IF(男子申込書!L47="","",男子申込書!$V$47)</f>
        <v/>
      </c>
      <c r="N21" s="453" t="str">
        <f>男子申込書!$AD$47</f>
        <v/>
      </c>
      <c r="O21" s="220" t="str">
        <f>IF(B21="","",男子申込書!$N28)</f>
        <v/>
      </c>
      <c r="P21" s="452" t="str">
        <f>IF(B21="","",男子申込書!$V$51)</f>
        <v/>
      </c>
    </row>
    <row r="22" spans="1:16" s="218" customFormat="1" x14ac:dyDescent="0.2">
      <c r="A22" s="225"/>
    </row>
    <row r="23" spans="1:16" s="218" customFormat="1" x14ac:dyDescent="0.2">
      <c r="A23" s="225"/>
    </row>
    <row r="24" spans="1:16" s="218" customFormat="1" x14ac:dyDescent="0.2">
      <c r="A24" s="225"/>
    </row>
    <row r="25" spans="1:16" s="218" customFormat="1" x14ac:dyDescent="0.2">
      <c r="A25" s="225"/>
    </row>
    <row r="26" spans="1:16" s="218" customFormat="1" x14ac:dyDescent="0.2">
      <c r="A26" s="225"/>
    </row>
    <row r="27" spans="1:16" s="218" customFormat="1" x14ac:dyDescent="0.2">
      <c r="A27" s="225"/>
    </row>
    <row r="28" spans="1:16" s="218" customFormat="1" x14ac:dyDescent="0.2">
      <c r="A28" s="225"/>
    </row>
    <row r="29" spans="1:16" s="218" customFormat="1" x14ac:dyDescent="0.2">
      <c r="A29" s="225"/>
    </row>
    <row r="30" spans="1:16" s="218" customFormat="1" x14ac:dyDescent="0.2">
      <c r="A30" s="225"/>
    </row>
    <row r="31" spans="1:16" s="218" customFormat="1" x14ac:dyDescent="0.2">
      <c r="A31" s="225"/>
    </row>
    <row r="32" spans="1:16" s="218" customFormat="1" x14ac:dyDescent="0.2">
      <c r="A32" s="225"/>
    </row>
    <row r="33" spans="1:1" s="218" customFormat="1" x14ac:dyDescent="0.2">
      <c r="A33" s="225"/>
    </row>
    <row r="34" spans="1:1" s="218" customFormat="1" x14ac:dyDescent="0.2">
      <c r="A34" s="225"/>
    </row>
    <row r="35" spans="1:1" s="218" customFormat="1" x14ac:dyDescent="0.2">
      <c r="A35" s="225"/>
    </row>
    <row r="36" spans="1:1" s="218" customFormat="1" x14ac:dyDescent="0.2">
      <c r="A36" s="225"/>
    </row>
    <row r="37" spans="1:1" s="218" customFormat="1" x14ac:dyDescent="0.2">
      <c r="A37" s="225"/>
    </row>
    <row r="38" spans="1:1" s="218" customFormat="1" x14ac:dyDescent="0.2">
      <c r="A38" s="225"/>
    </row>
    <row r="39" spans="1:1" s="218" customFormat="1" x14ac:dyDescent="0.2">
      <c r="A39" s="225"/>
    </row>
    <row r="40" spans="1:1" s="218" customFormat="1" x14ac:dyDescent="0.2">
      <c r="A40" s="225"/>
    </row>
    <row r="41" spans="1:1" s="218" customFormat="1" x14ac:dyDescent="0.2">
      <c r="A41" s="225"/>
    </row>
    <row r="42" spans="1:1" s="218" customFormat="1" x14ac:dyDescent="0.2">
      <c r="A42" s="225"/>
    </row>
    <row r="43" spans="1:1" s="218" customFormat="1" x14ac:dyDescent="0.2">
      <c r="A43" s="225"/>
    </row>
    <row r="44" spans="1:1" s="218" customFormat="1" x14ac:dyDescent="0.2">
      <c r="A44" s="225"/>
    </row>
    <row r="45" spans="1:1" s="218" customFormat="1" x14ac:dyDescent="0.2">
      <c r="A45" s="225"/>
    </row>
    <row r="46" spans="1:1" s="218" customFormat="1" x14ac:dyDescent="0.2">
      <c r="A46" s="225"/>
    </row>
    <row r="47" spans="1:1" s="218" customFormat="1" x14ac:dyDescent="0.2">
      <c r="A47" s="225"/>
    </row>
    <row r="48" spans="1:1" s="218" customFormat="1" x14ac:dyDescent="0.2">
      <c r="A48" s="225"/>
    </row>
    <row r="49" spans="1:1" s="218" customFormat="1" x14ac:dyDescent="0.2">
      <c r="A49" s="225"/>
    </row>
    <row r="50" spans="1:1" s="218" customFormat="1" x14ac:dyDescent="0.2">
      <c r="A50" s="225"/>
    </row>
    <row r="51" spans="1:1" s="218" customFormat="1" x14ac:dyDescent="0.2">
      <c r="A51" s="225"/>
    </row>
    <row r="52" spans="1:1" s="218" customFormat="1" x14ac:dyDescent="0.2">
      <c r="A52" s="225"/>
    </row>
    <row r="53" spans="1:1" s="218" customFormat="1" x14ac:dyDescent="0.2">
      <c r="A53" s="225"/>
    </row>
    <row r="54" spans="1:1" s="218" customFormat="1" x14ac:dyDescent="0.2">
      <c r="A54" s="225"/>
    </row>
    <row r="55" spans="1:1" s="218" customFormat="1" x14ac:dyDescent="0.2">
      <c r="A55" s="225"/>
    </row>
    <row r="56" spans="1:1" s="218" customFormat="1" x14ac:dyDescent="0.2">
      <c r="A56" s="225"/>
    </row>
    <row r="57" spans="1:1" s="218" customFormat="1" x14ac:dyDescent="0.2">
      <c r="A57" s="225"/>
    </row>
    <row r="58" spans="1:1" s="218" customFormat="1" x14ac:dyDescent="0.2">
      <c r="A58" s="225"/>
    </row>
    <row r="59" spans="1:1" s="218" customFormat="1" x14ac:dyDescent="0.2">
      <c r="A59" s="225"/>
    </row>
    <row r="60" spans="1:1" s="218" customFormat="1" x14ac:dyDescent="0.2">
      <c r="A60" s="225"/>
    </row>
    <row r="61" spans="1:1" s="218" customFormat="1" x14ac:dyDescent="0.2">
      <c r="A61" s="225"/>
    </row>
    <row r="62" spans="1:1" s="218" customFormat="1" x14ac:dyDescent="0.2">
      <c r="A62" s="225"/>
    </row>
    <row r="63" spans="1:1" s="218" customFormat="1" x14ac:dyDescent="0.2">
      <c r="A63" s="225"/>
    </row>
    <row r="64" spans="1:1" s="218" customFormat="1" x14ac:dyDescent="0.2">
      <c r="A64" s="225"/>
    </row>
    <row r="65" spans="1:1" s="218" customFormat="1" x14ac:dyDescent="0.2">
      <c r="A65" s="225"/>
    </row>
    <row r="66" spans="1:1" s="218" customFormat="1" x14ac:dyDescent="0.2">
      <c r="A66" s="225"/>
    </row>
    <row r="67" spans="1:1" s="218" customFormat="1" x14ac:dyDescent="0.2">
      <c r="A67" s="225"/>
    </row>
    <row r="68" spans="1:1" s="218" customFormat="1" x14ac:dyDescent="0.2">
      <c r="A68" s="225"/>
    </row>
    <row r="69" spans="1:1" s="218" customFormat="1" x14ac:dyDescent="0.2">
      <c r="A69" s="225"/>
    </row>
    <row r="70" spans="1:1" s="218" customFormat="1" x14ac:dyDescent="0.2">
      <c r="A70" s="225"/>
    </row>
    <row r="71" spans="1:1" s="218" customFormat="1" x14ac:dyDescent="0.2">
      <c r="A71" s="225"/>
    </row>
    <row r="72" spans="1:1" s="218" customFormat="1" x14ac:dyDescent="0.2">
      <c r="A72" s="225"/>
    </row>
    <row r="73" spans="1:1" s="218" customFormat="1" x14ac:dyDescent="0.2">
      <c r="A73" s="225"/>
    </row>
    <row r="74" spans="1:1" s="218" customFormat="1" x14ac:dyDescent="0.2">
      <c r="A74" s="225"/>
    </row>
    <row r="75" spans="1:1" s="218" customFormat="1" x14ac:dyDescent="0.2">
      <c r="A75" s="225"/>
    </row>
    <row r="76" spans="1:1" s="218" customFormat="1" x14ac:dyDescent="0.2">
      <c r="A76" s="225"/>
    </row>
    <row r="77" spans="1:1" s="218" customFormat="1" x14ac:dyDescent="0.2">
      <c r="A77" s="225"/>
    </row>
    <row r="78" spans="1:1" s="218" customFormat="1" x14ac:dyDescent="0.2">
      <c r="A78" s="225"/>
    </row>
    <row r="79" spans="1:1" s="218" customFormat="1" x14ac:dyDescent="0.2">
      <c r="A79" s="225"/>
    </row>
    <row r="80" spans="1:1" s="218" customFormat="1" x14ac:dyDescent="0.2">
      <c r="A80" s="225"/>
    </row>
    <row r="81" spans="1:1" s="218" customFormat="1" x14ac:dyDescent="0.2">
      <c r="A81" s="225"/>
    </row>
    <row r="82" spans="1:1" s="218" customFormat="1" x14ac:dyDescent="0.2">
      <c r="A82" s="225"/>
    </row>
    <row r="83" spans="1:1" s="218" customFormat="1" x14ac:dyDescent="0.2">
      <c r="A83" s="225"/>
    </row>
    <row r="84" spans="1:1" s="218" customFormat="1" x14ac:dyDescent="0.2">
      <c r="A84" s="225"/>
    </row>
    <row r="85" spans="1:1" s="218" customFormat="1" x14ac:dyDescent="0.2">
      <c r="A85" s="225"/>
    </row>
    <row r="86" spans="1:1" s="218" customFormat="1" x14ac:dyDescent="0.2">
      <c r="A86" s="225"/>
    </row>
    <row r="87" spans="1:1" s="218" customFormat="1" x14ac:dyDescent="0.2">
      <c r="A87" s="225"/>
    </row>
    <row r="88" spans="1:1" s="218" customFormat="1" x14ac:dyDescent="0.2">
      <c r="A88" s="225"/>
    </row>
    <row r="89" spans="1:1" s="218" customFormat="1" x14ac:dyDescent="0.2">
      <c r="A89" s="225"/>
    </row>
    <row r="90" spans="1:1" s="218" customFormat="1" x14ac:dyDescent="0.2">
      <c r="A90" s="225"/>
    </row>
    <row r="91" spans="1:1" s="218" customFormat="1" x14ac:dyDescent="0.2">
      <c r="A91" s="225"/>
    </row>
    <row r="92" spans="1:1" s="218" customFormat="1" x14ac:dyDescent="0.2">
      <c r="A92" s="225"/>
    </row>
    <row r="93" spans="1:1" s="218" customFormat="1" x14ac:dyDescent="0.2">
      <c r="A93" s="225"/>
    </row>
    <row r="94" spans="1:1" s="218" customFormat="1" x14ac:dyDescent="0.2">
      <c r="A94" s="225"/>
    </row>
    <row r="95" spans="1:1" s="218" customFormat="1" x14ac:dyDescent="0.2">
      <c r="A95" s="225"/>
    </row>
    <row r="96" spans="1:1" s="218" customFormat="1" x14ac:dyDescent="0.2">
      <c r="A96" s="225"/>
    </row>
    <row r="97" spans="1:1" s="218" customFormat="1" x14ac:dyDescent="0.2">
      <c r="A97" s="225"/>
    </row>
    <row r="98" spans="1:1" s="218" customFormat="1" x14ac:dyDescent="0.2">
      <c r="A98" s="225"/>
    </row>
    <row r="99" spans="1:1" s="218" customFormat="1" x14ac:dyDescent="0.2">
      <c r="A99" s="225"/>
    </row>
    <row r="100" spans="1:1" s="218" customFormat="1" x14ac:dyDescent="0.2">
      <c r="A100" s="225"/>
    </row>
    <row r="101" spans="1:1" s="218" customFormat="1" x14ac:dyDescent="0.2">
      <c r="A101" s="225"/>
    </row>
    <row r="102" spans="1:1" s="218" customFormat="1" x14ac:dyDescent="0.2">
      <c r="A102" s="225"/>
    </row>
    <row r="103" spans="1:1" s="218" customFormat="1" x14ac:dyDescent="0.2">
      <c r="A103" s="225"/>
    </row>
    <row r="104" spans="1:1" s="218" customFormat="1" x14ac:dyDescent="0.2">
      <c r="A104" s="225"/>
    </row>
    <row r="105" spans="1:1" s="218" customFormat="1" x14ac:dyDescent="0.2">
      <c r="A105" s="225"/>
    </row>
    <row r="106" spans="1:1" s="218" customFormat="1" x14ac:dyDescent="0.2">
      <c r="A106" s="225"/>
    </row>
    <row r="107" spans="1:1" s="218" customFormat="1" x14ac:dyDescent="0.2">
      <c r="A107" s="225"/>
    </row>
    <row r="108" spans="1:1" s="218" customFormat="1" x14ac:dyDescent="0.2">
      <c r="A108" s="225"/>
    </row>
    <row r="109" spans="1:1" s="218" customFormat="1" x14ac:dyDescent="0.2">
      <c r="A109" s="225"/>
    </row>
    <row r="110" spans="1:1" s="218" customFormat="1" x14ac:dyDescent="0.2">
      <c r="A110" s="225"/>
    </row>
    <row r="111" spans="1:1" s="218" customFormat="1" x14ac:dyDescent="0.2">
      <c r="A111" s="225"/>
    </row>
    <row r="112" spans="1:1" s="218" customFormat="1" x14ac:dyDescent="0.2">
      <c r="A112" s="225"/>
    </row>
    <row r="113" spans="1:1" s="218" customFormat="1" x14ac:dyDescent="0.2">
      <c r="A113" s="225"/>
    </row>
    <row r="114" spans="1:1" s="218" customFormat="1" x14ac:dyDescent="0.2">
      <c r="A114" s="225"/>
    </row>
    <row r="115" spans="1:1" s="218" customFormat="1" x14ac:dyDescent="0.2">
      <c r="A115" s="225"/>
    </row>
    <row r="116" spans="1:1" s="218" customFormat="1" x14ac:dyDescent="0.2">
      <c r="A116" s="225"/>
    </row>
    <row r="117" spans="1:1" s="218" customFormat="1" x14ac:dyDescent="0.2">
      <c r="A117" s="225"/>
    </row>
    <row r="118" spans="1:1" s="218" customFormat="1" x14ac:dyDescent="0.2">
      <c r="A118" s="225"/>
    </row>
    <row r="119" spans="1:1" s="218" customFormat="1" x14ac:dyDescent="0.2">
      <c r="A119" s="225"/>
    </row>
    <row r="120" spans="1:1" s="218" customFormat="1" x14ac:dyDescent="0.2">
      <c r="A120" s="225"/>
    </row>
    <row r="121" spans="1:1" s="218" customFormat="1" x14ac:dyDescent="0.2">
      <c r="A121" s="225"/>
    </row>
    <row r="122" spans="1:1" s="218" customFormat="1" x14ac:dyDescent="0.2">
      <c r="A122" s="225"/>
    </row>
    <row r="123" spans="1:1" s="218" customFormat="1" x14ac:dyDescent="0.2">
      <c r="A123" s="225"/>
    </row>
    <row r="124" spans="1:1" s="218" customFormat="1" x14ac:dyDescent="0.2">
      <c r="A124" s="225"/>
    </row>
    <row r="125" spans="1:1" s="218" customFormat="1" x14ac:dyDescent="0.2">
      <c r="A125" s="225"/>
    </row>
    <row r="126" spans="1:1" s="218" customFormat="1" x14ac:dyDescent="0.2">
      <c r="A126" s="225"/>
    </row>
    <row r="127" spans="1:1" s="218" customFormat="1" x14ac:dyDescent="0.2">
      <c r="A127" s="225"/>
    </row>
    <row r="128" spans="1:1" s="218" customFormat="1" x14ac:dyDescent="0.2">
      <c r="A128" s="225"/>
    </row>
    <row r="129" spans="1:1" s="218" customFormat="1" x14ac:dyDescent="0.2">
      <c r="A129" s="225"/>
    </row>
    <row r="130" spans="1:1" s="218" customFormat="1" x14ac:dyDescent="0.2">
      <c r="A130" s="225"/>
    </row>
    <row r="131" spans="1:1" s="218" customFormat="1" x14ac:dyDescent="0.2">
      <c r="A131" s="225"/>
    </row>
    <row r="132" spans="1:1" s="218" customFormat="1" x14ac:dyDescent="0.2">
      <c r="A132" s="225"/>
    </row>
    <row r="133" spans="1:1" s="218" customFormat="1" x14ac:dyDescent="0.2">
      <c r="A133" s="225"/>
    </row>
    <row r="134" spans="1:1" s="218" customFormat="1" x14ac:dyDescent="0.2">
      <c r="A134" s="225"/>
    </row>
    <row r="135" spans="1:1" s="218" customFormat="1" x14ac:dyDescent="0.2">
      <c r="A135" s="225"/>
    </row>
    <row r="136" spans="1:1" s="218" customFormat="1" x14ac:dyDescent="0.2">
      <c r="A136" s="225"/>
    </row>
    <row r="137" spans="1:1" s="218" customFormat="1" x14ac:dyDescent="0.2">
      <c r="A137" s="225"/>
    </row>
    <row r="138" spans="1:1" s="218" customFormat="1" x14ac:dyDescent="0.2">
      <c r="A138" s="225"/>
    </row>
    <row r="139" spans="1:1" s="218" customFormat="1" x14ac:dyDescent="0.2">
      <c r="A139" s="225"/>
    </row>
    <row r="140" spans="1:1" s="218" customFormat="1" x14ac:dyDescent="0.2">
      <c r="A140" s="225"/>
    </row>
    <row r="141" spans="1:1" s="218" customFormat="1" x14ac:dyDescent="0.2">
      <c r="A141" s="225"/>
    </row>
    <row r="142" spans="1:1" s="218" customFormat="1" x14ac:dyDescent="0.2">
      <c r="A142" s="225"/>
    </row>
    <row r="143" spans="1:1" s="218" customFormat="1" x14ac:dyDescent="0.2">
      <c r="A143" s="225"/>
    </row>
    <row r="144" spans="1:1" s="218" customFormat="1" x14ac:dyDescent="0.2">
      <c r="A144" s="225"/>
    </row>
    <row r="145" spans="1:1" s="218" customFormat="1" x14ac:dyDescent="0.2">
      <c r="A145" s="225"/>
    </row>
    <row r="146" spans="1:1" s="218" customFormat="1" x14ac:dyDescent="0.2">
      <c r="A146" s="225"/>
    </row>
    <row r="147" spans="1:1" s="218" customFormat="1" x14ac:dyDescent="0.2">
      <c r="A147" s="225"/>
    </row>
    <row r="148" spans="1:1" s="218" customFormat="1" x14ac:dyDescent="0.2">
      <c r="A148" s="225"/>
    </row>
    <row r="149" spans="1:1" s="218" customFormat="1" x14ac:dyDescent="0.2">
      <c r="A149" s="225"/>
    </row>
    <row r="150" spans="1:1" s="218" customFormat="1" x14ac:dyDescent="0.2">
      <c r="A150" s="225"/>
    </row>
    <row r="151" spans="1:1" s="218" customFormat="1" x14ac:dyDescent="0.2">
      <c r="A151" s="225"/>
    </row>
    <row r="152" spans="1:1" s="218" customFormat="1" x14ac:dyDescent="0.2">
      <c r="A152" s="225"/>
    </row>
    <row r="153" spans="1:1" s="218" customFormat="1" x14ac:dyDescent="0.2">
      <c r="A153" s="225"/>
    </row>
    <row r="154" spans="1:1" s="218" customFormat="1" x14ac:dyDescent="0.2">
      <c r="A154" s="225"/>
    </row>
    <row r="155" spans="1:1" s="218" customFormat="1" x14ac:dyDescent="0.2">
      <c r="A155" s="225"/>
    </row>
    <row r="156" spans="1:1" s="218" customFormat="1" x14ac:dyDescent="0.2">
      <c r="A156" s="225"/>
    </row>
    <row r="157" spans="1:1" s="218" customFormat="1" x14ac:dyDescent="0.2">
      <c r="A157" s="225"/>
    </row>
    <row r="158" spans="1:1" s="218" customFormat="1" x14ac:dyDescent="0.2">
      <c r="A158" s="225"/>
    </row>
    <row r="159" spans="1:1" s="218" customFormat="1" x14ac:dyDescent="0.2">
      <c r="A159" s="225"/>
    </row>
    <row r="160" spans="1:1" s="218" customFormat="1" x14ac:dyDescent="0.2">
      <c r="A160" s="225"/>
    </row>
    <row r="161" spans="1:3" s="218" customFormat="1" x14ac:dyDescent="0.2">
      <c r="A161" s="225"/>
    </row>
    <row r="162" spans="1:3" s="218" customFormat="1" x14ac:dyDescent="0.2">
      <c r="A162" s="225"/>
    </row>
    <row r="163" spans="1:3" s="218" customFormat="1" x14ac:dyDescent="0.2">
      <c r="A163" s="225"/>
    </row>
    <row r="164" spans="1:3" s="218" customFormat="1" x14ac:dyDescent="0.2">
      <c r="A164" s="225"/>
    </row>
    <row r="165" spans="1:3" s="218" customFormat="1" x14ac:dyDescent="0.2">
      <c r="A165" s="225"/>
    </row>
    <row r="166" spans="1:3" s="218" customFormat="1" x14ac:dyDescent="0.2">
      <c r="A166" s="225"/>
    </row>
    <row r="167" spans="1:3" s="218" customFormat="1" x14ac:dyDescent="0.2">
      <c r="A167" s="225"/>
    </row>
    <row r="168" spans="1:3" s="218" customFormat="1" x14ac:dyDescent="0.2">
      <c r="A168" s="225"/>
    </row>
    <row r="169" spans="1:3" s="218" customFormat="1" x14ac:dyDescent="0.2">
      <c r="A169" s="225"/>
      <c r="B169" s="225"/>
      <c r="C169" s="225"/>
    </row>
    <row r="170" spans="1:3" s="218" customFormat="1" x14ac:dyDescent="0.2">
      <c r="A170" s="225"/>
      <c r="B170" s="225"/>
      <c r="C170" s="225"/>
    </row>
    <row r="171" spans="1:3" s="218" customFormat="1" x14ac:dyDescent="0.2">
      <c r="A171" s="225"/>
    </row>
    <row r="172" spans="1:3" s="218" customFormat="1" x14ac:dyDescent="0.2">
      <c r="A172" s="225"/>
    </row>
    <row r="173" spans="1:3" s="218" customFormat="1" x14ac:dyDescent="0.2">
      <c r="A173" s="225"/>
    </row>
    <row r="174" spans="1:3" s="218" customFormat="1" x14ac:dyDescent="0.2">
      <c r="A174" s="225"/>
    </row>
    <row r="175" spans="1:3" s="218" customFormat="1" x14ac:dyDescent="0.2">
      <c r="A175" s="225"/>
    </row>
    <row r="176" spans="1:3" s="218" customFormat="1" x14ac:dyDescent="0.2">
      <c r="A176" s="225"/>
    </row>
    <row r="177" spans="1:1" s="218" customFormat="1" x14ac:dyDescent="0.2">
      <c r="A177" s="225"/>
    </row>
    <row r="178" spans="1:1" s="218" customFormat="1" x14ac:dyDescent="0.2">
      <c r="A178" s="225"/>
    </row>
    <row r="179" spans="1:1" s="218" customFormat="1" x14ac:dyDescent="0.2">
      <c r="A179" s="225"/>
    </row>
    <row r="180" spans="1:1" s="218" customFormat="1" x14ac:dyDescent="0.2">
      <c r="A180" s="225"/>
    </row>
    <row r="181" spans="1:1" s="218" customFormat="1" x14ac:dyDescent="0.2">
      <c r="A181" s="225"/>
    </row>
    <row r="182" spans="1:1" s="218" customFormat="1" x14ac:dyDescent="0.2">
      <c r="A182" s="225"/>
    </row>
    <row r="183" spans="1:1" s="218" customFormat="1" x14ac:dyDescent="0.2">
      <c r="A183" s="225"/>
    </row>
    <row r="184" spans="1:1" s="218" customFormat="1" x14ac:dyDescent="0.2">
      <c r="A184" s="225"/>
    </row>
    <row r="185" spans="1:1" s="218" customFormat="1" x14ac:dyDescent="0.2">
      <c r="A185" s="225"/>
    </row>
    <row r="186" spans="1:1" s="218" customFormat="1" x14ac:dyDescent="0.2">
      <c r="A186" s="225"/>
    </row>
    <row r="187" spans="1:1" s="218" customFormat="1" x14ac:dyDescent="0.2">
      <c r="A187" s="225"/>
    </row>
    <row r="188" spans="1:1" s="218" customFormat="1" x14ac:dyDescent="0.2">
      <c r="A188" s="225"/>
    </row>
    <row r="189" spans="1:1" s="218" customFormat="1" x14ac:dyDescent="0.2">
      <c r="A189" s="225"/>
    </row>
    <row r="190" spans="1:1" s="218" customFormat="1" x14ac:dyDescent="0.2">
      <c r="A190" s="225"/>
    </row>
    <row r="191" spans="1:1" s="218" customFormat="1" x14ac:dyDescent="0.2">
      <c r="A191" s="225"/>
    </row>
    <row r="192" spans="1:1" s="218" customFormat="1" x14ac:dyDescent="0.2">
      <c r="A192" s="225"/>
    </row>
    <row r="193" spans="1:1" s="218" customFormat="1" x14ac:dyDescent="0.2">
      <c r="A193" s="225"/>
    </row>
    <row r="194" spans="1:1" s="218" customFormat="1" x14ac:dyDescent="0.2">
      <c r="A194" s="225"/>
    </row>
    <row r="195" spans="1:1" s="218" customFormat="1" x14ac:dyDescent="0.2">
      <c r="A195" s="225"/>
    </row>
    <row r="196" spans="1:1" s="218" customFormat="1" x14ac:dyDescent="0.2">
      <c r="A196" s="225"/>
    </row>
    <row r="197" spans="1:1" s="218" customFormat="1" x14ac:dyDescent="0.2">
      <c r="A197" s="225"/>
    </row>
    <row r="198" spans="1:1" s="218" customFormat="1" x14ac:dyDescent="0.2">
      <c r="A198" s="225"/>
    </row>
    <row r="199" spans="1:1" s="218" customFormat="1" x14ac:dyDescent="0.2">
      <c r="A199" s="225"/>
    </row>
    <row r="200" spans="1:1" s="218" customFormat="1" x14ac:dyDescent="0.2">
      <c r="A200" s="225"/>
    </row>
    <row r="201" spans="1:1" s="218" customFormat="1" x14ac:dyDescent="0.2">
      <c r="A201" s="225"/>
    </row>
    <row r="202" spans="1:1" s="218" customFormat="1" x14ac:dyDescent="0.2">
      <c r="A202" s="225"/>
    </row>
    <row r="203" spans="1:1" s="218" customFormat="1" x14ac:dyDescent="0.2">
      <c r="A203" s="225"/>
    </row>
    <row r="204" spans="1:1" s="218" customFormat="1" x14ac:dyDescent="0.2">
      <c r="A204" s="225"/>
    </row>
    <row r="205" spans="1:1" s="218" customFormat="1" x14ac:dyDescent="0.2">
      <c r="A205" s="225"/>
    </row>
    <row r="206" spans="1:1" s="218" customFormat="1" x14ac:dyDescent="0.2">
      <c r="A206" s="225"/>
    </row>
    <row r="207" spans="1:1" s="218" customFormat="1" x14ac:dyDescent="0.2">
      <c r="A207" s="225"/>
    </row>
    <row r="208" spans="1:1" s="218" customFormat="1" x14ac:dyDescent="0.2">
      <c r="A208" s="225"/>
    </row>
    <row r="209" spans="1:1" s="218" customFormat="1" x14ac:dyDescent="0.2">
      <c r="A209" s="225"/>
    </row>
    <row r="210" spans="1:1" s="218" customFormat="1" x14ac:dyDescent="0.2">
      <c r="A210" s="225"/>
    </row>
    <row r="211" spans="1:1" s="218" customFormat="1" x14ac:dyDescent="0.2">
      <c r="A211" s="225"/>
    </row>
    <row r="212" spans="1:1" s="218" customFormat="1" x14ac:dyDescent="0.2">
      <c r="A212" s="225"/>
    </row>
    <row r="213" spans="1:1" s="218" customFormat="1" x14ac:dyDescent="0.2">
      <c r="A213" s="225"/>
    </row>
    <row r="214" spans="1:1" s="218" customFormat="1" x14ac:dyDescent="0.2">
      <c r="A214" s="225"/>
    </row>
    <row r="215" spans="1:1" s="218" customFormat="1" x14ac:dyDescent="0.2">
      <c r="A215" s="225"/>
    </row>
    <row r="216" spans="1:1" s="218" customFormat="1" x14ac:dyDescent="0.2">
      <c r="A216" s="225"/>
    </row>
    <row r="217" spans="1:1" s="218" customFormat="1" x14ac:dyDescent="0.2">
      <c r="A217" s="225"/>
    </row>
    <row r="218" spans="1:1" s="218" customFormat="1" x14ac:dyDescent="0.2">
      <c r="A218" s="225"/>
    </row>
    <row r="219" spans="1:1" s="218" customFormat="1" x14ac:dyDescent="0.2">
      <c r="A219" s="225"/>
    </row>
    <row r="220" spans="1:1" s="218" customFormat="1" x14ac:dyDescent="0.2">
      <c r="A220" s="225"/>
    </row>
    <row r="221" spans="1:1" s="218" customFormat="1" x14ac:dyDescent="0.2">
      <c r="A221" s="225"/>
    </row>
    <row r="222" spans="1:1" s="218" customFormat="1" x14ac:dyDescent="0.2">
      <c r="A222" s="225"/>
    </row>
    <row r="223" spans="1:1" s="218" customFormat="1" x14ac:dyDescent="0.2">
      <c r="A223" s="225"/>
    </row>
    <row r="224" spans="1:1" s="218" customFormat="1" x14ac:dyDescent="0.2">
      <c r="A224" s="225"/>
    </row>
    <row r="225" spans="1:1" s="218" customFormat="1" x14ac:dyDescent="0.2">
      <c r="A225" s="225"/>
    </row>
    <row r="226" spans="1:1" s="218" customFormat="1" x14ac:dyDescent="0.2">
      <c r="A226" s="225"/>
    </row>
    <row r="227" spans="1:1" s="218" customFormat="1" x14ac:dyDescent="0.2">
      <c r="A227" s="225"/>
    </row>
    <row r="228" spans="1:1" s="218" customFormat="1" x14ac:dyDescent="0.2">
      <c r="A228" s="225"/>
    </row>
    <row r="229" spans="1:1" s="218" customFormat="1" x14ac:dyDescent="0.2">
      <c r="A229" s="225"/>
    </row>
    <row r="230" spans="1:1" s="218" customFormat="1" x14ac:dyDescent="0.2">
      <c r="A230" s="225"/>
    </row>
    <row r="231" spans="1:1" s="218" customFormat="1" x14ac:dyDescent="0.2">
      <c r="A231" s="225"/>
    </row>
    <row r="232" spans="1:1" s="218" customFormat="1" x14ac:dyDescent="0.2">
      <c r="A232" s="225"/>
    </row>
    <row r="233" spans="1:1" s="218" customFormat="1" x14ac:dyDescent="0.2">
      <c r="A233" s="225"/>
    </row>
    <row r="234" spans="1:1" s="218" customFormat="1" x14ac:dyDescent="0.2">
      <c r="A234" s="225"/>
    </row>
    <row r="235" spans="1:1" s="218" customFormat="1" x14ac:dyDescent="0.2">
      <c r="A235" s="225"/>
    </row>
    <row r="236" spans="1:1" s="218" customFormat="1" x14ac:dyDescent="0.2">
      <c r="A236" s="225"/>
    </row>
    <row r="237" spans="1:1" s="218" customFormat="1" x14ac:dyDescent="0.2">
      <c r="A237" s="225"/>
    </row>
    <row r="238" spans="1:1" s="218" customFormat="1" x14ac:dyDescent="0.2">
      <c r="A238" s="225"/>
    </row>
    <row r="239" spans="1:1" s="218" customFormat="1" x14ac:dyDescent="0.2">
      <c r="A239" s="225"/>
    </row>
    <row r="240" spans="1:1" s="218" customFormat="1" x14ac:dyDescent="0.2">
      <c r="A240" s="225"/>
    </row>
    <row r="241" spans="1:1" s="218" customFormat="1" x14ac:dyDescent="0.2">
      <c r="A241" s="225"/>
    </row>
    <row r="242" spans="1:1" s="218" customFormat="1" x14ac:dyDescent="0.2">
      <c r="A242" s="225"/>
    </row>
    <row r="243" spans="1:1" s="218" customFormat="1" x14ac:dyDescent="0.2">
      <c r="A243" s="225"/>
    </row>
    <row r="244" spans="1:1" s="218" customFormat="1" x14ac:dyDescent="0.2">
      <c r="A244" s="225"/>
    </row>
    <row r="245" spans="1:1" s="218" customFormat="1" x14ac:dyDescent="0.2">
      <c r="A245" s="225"/>
    </row>
    <row r="246" spans="1:1" s="218" customFormat="1" x14ac:dyDescent="0.2">
      <c r="A246" s="225"/>
    </row>
    <row r="247" spans="1:1" s="218" customFormat="1" x14ac:dyDescent="0.2">
      <c r="A247" s="225"/>
    </row>
    <row r="248" spans="1:1" s="218" customFormat="1" x14ac:dyDescent="0.2">
      <c r="A248" s="225"/>
    </row>
    <row r="249" spans="1:1" s="218" customFormat="1" x14ac:dyDescent="0.2">
      <c r="A249" s="225"/>
    </row>
    <row r="250" spans="1:1" s="218" customFormat="1" x14ac:dyDescent="0.2">
      <c r="A250" s="225"/>
    </row>
    <row r="251" spans="1:1" s="218" customFormat="1" x14ac:dyDescent="0.2">
      <c r="A251" s="225"/>
    </row>
    <row r="252" spans="1:1" s="218" customFormat="1" x14ac:dyDescent="0.2">
      <c r="A252" s="225"/>
    </row>
    <row r="253" spans="1:1" s="218" customFormat="1" x14ac:dyDescent="0.2">
      <c r="A253" s="225"/>
    </row>
    <row r="254" spans="1:1" s="218" customFormat="1" x14ac:dyDescent="0.2">
      <c r="A254" s="225"/>
    </row>
    <row r="255" spans="1:1" s="218" customFormat="1" x14ac:dyDescent="0.2">
      <c r="A255" s="225"/>
    </row>
    <row r="256" spans="1:1" s="218" customFormat="1" x14ac:dyDescent="0.2">
      <c r="A256" s="225"/>
    </row>
    <row r="257" spans="1:1" s="218" customFormat="1" x14ac:dyDescent="0.2">
      <c r="A257" s="225"/>
    </row>
    <row r="258" spans="1:1" s="218" customFormat="1" x14ac:dyDescent="0.2">
      <c r="A258" s="225"/>
    </row>
    <row r="259" spans="1:1" s="218" customFormat="1" x14ac:dyDescent="0.2">
      <c r="A259" s="225"/>
    </row>
    <row r="260" spans="1:1" s="218" customFormat="1" x14ac:dyDescent="0.2">
      <c r="A260" s="225"/>
    </row>
    <row r="261" spans="1:1" s="218" customFormat="1" x14ac:dyDescent="0.2">
      <c r="A261" s="225"/>
    </row>
    <row r="262" spans="1:1" s="218" customFormat="1" x14ac:dyDescent="0.2">
      <c r="A262" s="225"/>
    </row>
    <row r="263" spans="1:1" s="218" customFormat="1" x14ac:dyDescent="0.2">
      <c r="A263" s="225"/>
    </row>
    <row r="264" spans="1:1" s="218" customFormat="1" x14ac:dyDescent="0.2">
      <c r="A264" s="225"/>
    </row>
    <row r="265" spans="1:1" s="218" customFormat="1" x14ac:dyDescent="0.2">
      <c r="A265" s="225"/>
    </row>
    <row r="266" spans="1:1" s="218" customFormat="1" x14ac:dyDescent="0.2">
      <c r="A266" s="225"/>
    </row>
    <row r="267" spans="1:1" s="218" customFormat="1" x14ac:dyDescent="0.2">
      <c r="A267" s="225"/>
    </row>
    <row r="268" spans="1:1" s="218" customFormat="1" x14ac:dyDescent="0.2">
      <c r="A268" s="225"/>
    </row>
    <row r="269" spans="1:1" s="218" customFormat="1" x14ac:dyDescent="0.2">
      <c r="A269" s="225"/>
    </row>
    <row r="270" spans="1:1" s="218" customFormat="1" x14ac:dyDescent="0.2">
      <c r="A270" s="225"/>
    </row>
    <row r="271" spans="1:1" s="218" customFormat="1" x14ac:dyDescent="0.2">
      <c r="A271" s="225"/>
    </row>
    <row r="272" spans="1:1" s="218" customFormat="1" x14ac:dyDescent="0.2">
      <c r="A272" s="225"/>
    </row>
    <row r="273" spans="1:1" s="218" customFormat="1" x14ac:dyDescent="0.2">
      <c r="A273" s="225"/>
    </row>
    <row r="274" spans="1:1" s="218" customFormat="1" x14ac:dyDescent="0.2">
      <c r="A274" s="225"/>
    </row>
    <row r="275" spans="1:1" s="218" customFormat="1" x14ac:dyDescent="0.2">
      <c r="A275" s="225"/>
    </row>
    <row r="276" spans="1:1" s="218" customFormat="1" x14ac:dyDescent="0.2">
      <c r="A276" s="225"/>
    </row>
    <row r="277" spans="1:1" s="218" customFormat="1" x14ac:dyDescent="0.2">
      <c r="A277" s="225"/>
    </row>
    <row r="278" spans="1:1" s="218" customFormat="1" x14ac:dyDescent="0.2">
      <c r="A278" s="225"/>
    </row>
    <row r="279" spans="1:1" s="218" customFormat="1" x14ac:dyDescent="0.2">
      <c r="A279" s="225"/>
    </row>
    <row r="280" spans="1:1" s="218" customFormat="1" x14ac:dyDescent="0.2">
      <c r="A280" s="225"/>
    </row>
    <row r="281" spans="1:1" s="218" customFormat="1" x14ac:dyDescent="0.2">
      <c r="A281" s="225"/>
    </row>
    <row r="282" spans="1:1" s="218" customFormat="1" x14ac:dyDescent="0.2">
      <c r="A282" s="225"/>
    </row>
    <row r="283" spans="1:1" s="218" customFormat="1" x14ac:dyDescent="0.2">
      <c r="A283" s="225"/>
    </row>
    <row r="284" spans="1:1" s="218" customFormat="1" x14ac:dyDescent="0.2">
      <c r="A284" s="225"/>
    </row>
    <row r="285" spans="1:1" s="218" customFormat="1" x14ac:dyDescent="0.2">
      <c r="A285" s="225"/>
    </row>
    <row r="286" spans="1:1" s="218" customFormat="1" x14ac:dyDescent="0.2">
      <c r="A286" s="225"/>
    </row>
    <row r="287" spans="1:1" s="218" customFormat="1" x14ac:dyDescent="0.2">
      <c r="A287" s="225"/>
    </row>
    <row r="288" spans="1:1" s="218" customFormat="1" x14ac:dyDescent="0.2">
      <c r="A288" s="225"/>
    </row>
    <row r="289" spans="1:1" s="218" customFormat="1" x14ac:dyDescent="0.2">
      <c r="A289" s="225"/>
    </row>
    <row r="290" spans="1:1" s="218" customFormat="1" x14ac:dyDescent="0.2">
      <c r="A290" s="225"/>
    </row>
    <row r="291" spans="1:1" s="218" customFormat="1" x14ac:dyDescent="0.2">
      <c r="A291" s="225"/>
    </row>
    <row r="292" spans="1:1" s="218" customFormat="1" x14ac:dyDescent="0.2">
      <c r="A292" s="225"/>
    </row>
    <row r="293" spans="1:1" s="218" customFormat="1" x14ac:dyDescent="0.2">
      <c r="A293" s="225"/>
    </row>
    <row r="294" spans="1:1" s="218" customFormat="1" x14ac:dyDescent="0.2">
      <c r="A294" s="225"/>
    </row>
    <row r="295" spans="1:1" s="218" customFormat="1" x14ac:dyDescent="0.2">
      <c r="A295" s="225"/>
    </row>
    <row r="296" spans="1:1" s="218" customFormat="1" x14ac:dyDescent="0.2">
      <c r="A296" s="225"/>
    </row>
    <row r="297" spans="1:1" s="218" customFormat="1" x14ac:dyDescent="0.2">
      <c r="A297" s="225"/>
    </row>
    <row r="298" spans="1:1" s="218" customFormat="1" x14ac:dyDescent="0.2">
      <c r="A298" s="225"/>
    </row>
    <row r="299" spans="1:1" s="218" customFormat="1" x14ac:dyDescent="0.2">
      <c r="A299" s="225"/>
    </row>
    <row r="300" spans="1:1" s="218" customFormat="1" x14ac:dyDescent="0.2">
      <c r="A300" s="225"/>
    </row>
    <row r="301" spans="1:1" s="218" customFormat="1" x14ac:dyDescent="0.2">
      <c r="A301" s="225"/>
    </row>
    <row r="302" spans="1:1" s="218" customFormat="1" x14ac:dyDescent="0.2">
      <c r="A302" s="225"/>
    </row>
    <row r="303" spans="1:1" s="218" customFormat="1" x14ac:dyDescent="0.2">
      <c r="A303" s="225"/>
    </row>
    <row r="304" spans="1:1" s="218" customFormat="1" x14ac:dyDescent="0.2">
      <c r="A304" s="225"/>
    </row>
    <row r="305" spans="1:1" s="218" customFormat="1" x14ac:dyDescent="0.2">
      <c r="A305" s="225"/>
    </row>
    <row r="306" spans="1:1" s="218" customFormat="1" x14ac:dyDescent="0.2">
      <c r="A306" s="225"/>
    </row>
    <row r="307" spans="1:1" s="218" customFormat="1" x14ac:dyDescent="0.2">
      <c r="A307" s="225"/>
    </row>
    <row r="308" spans="1:1" s="218" customFormat="1" x14ac:dyDescent="0.2">
      <c r="A308" s="225"/>
    </row>
    <row r="309" spans="1:1" s="218" customFormat="1" x14ac:dyDescent="0.2">
      <c r="A309" s="225"/>
    </row>
    <row r="310" spans="1:1" s="218" customFormat="1" x14ac:dyDescent="0.2">
      <c r="A310" s="225"/>
    </row>
    <row r="311" spans="1:1" s="218" customFormat="1" x14ac:dyDescent="0.2">
      <c r="A311" s="225"/>
    </row>
    <row r="312" spans="1:1" s="218" customFormat="1" x14ac:dyDescent="0.2">
      <c r="A312" s="225"/>
    </row>
    <row r="313" spans="1:1" s="218" customFormat="1" x14ac:dyDescent="0.2">
      <c r="A313" s="225"/>
    </row>
    <row r="314" spans="1:1" s="218" customFormat="1" x14ac:dyDescent="0.2">
      <c r="A314" s="225"/>
    </row>
    <row r="315" spans="1:1" s="218" customFormat="1" x14ac:dyDescent="0.2">
      <c r="A315" s="225"/>
    </row>
    <row r="316" spans="1:1" s="218" customFormat="1" x14ac:dyDescent="0.2">
      <c r="A316" s="225"/>
    </row>
    <row r="317" spans="1:1" s="218" customFormat="1" x14ac:dyDescent="0.2">
      <c r="A317" s="225"/>
    </row>
    <row r="318" spans="1:1" s="218" customFormat="1" x14ac:dyDescent="0.2">
      <c r="A318" s="225"/>
    </row>
    <row r="319" spans="1:1" s="218" customFormat="1" x14ac:dyDescent="0.2">
      <c r="A319" s="225"/>
    </row>
    <row r="320" spans="1:1" s="218" customFormat="1" x14ac:dyDescent="0.2">
      <c r="A320" s="225"/>
    </row>
    <row r="321" spans="1:1" s="218" customFormat="1" x14ac:dyDescent="0.2">
      <c r="A321" s="225"/>
    </row>
    <row r="322" spans="1:1" s="218" customFormat="1" x14ac:dyDescent="0.2">
      <c r="A322" s="225"/>
    </row>
    <row r="323" spans="1:1" s="218" customFormat="1" x14ac:dyDescent="0.2">
      <c r="A323" s="225"/>
    </row>
    <row r="324" spans="1:1" s="218" customFormat="1" x14ac:dyDescent="0.2">
      <c r="A324" s="225"/>
    </row>
    <row r="325" spans="1:1" s="218" customFormat="1" x14ac:dyDescent="0.2">
      <c r="A325" s="225"/>
    </row>
    <row r="326" spans="1:1" s="218" customFormat="1" x14ac:dyDescent="0.2">
      <c r="A326" s="225"/>
    </row>
    <row r="327" spans="1:1" s="218" customFormat="1" x14ac:dyDescent="0.2">
      <c r="A327" s="225"/>
    </row>
    <row r="328" spans="1:1" s="218" customFormat="1" x14ac:dyDescent="0.2">
      <c r="A328" s="225"/>
    </row>
    <row r="329" spans="1:1" s="218" customFormat="1" x14ac:dyDescent="0.2">
      <c r="A329" s="225"/>
    </row>
    <row r="330" spans="1:1" s="218" customFormat="1" x14ac:dyDescent="0.2">
      <c r="A330" s="225"/>
    </row>
    <row r="331" spans="1:1" s="218" customFormat="1" x14ac:dyDescent="0.2">
      <c r="A331" s="225"/>
    </row>
    <row r="332" spans="1:1" s="218" customFormat="1" x14ac:dyDescent="0.2">
      <c r="A332" s="225"/>
    </row>
    <row r="333" spans="1:1" s="218" customFormat="1" x14ac:dyDescent="0.2">
      <c r="A333" s="225"/>
    </row>
    <row r="334" spans="1:1" s="218" customFormat="1" x14ac:dyDescent="0.2">
      <c r="A334" s="225"/>
    </row>
    <row r="335" spans="1:1" s="218" customFormat="1" x14ac:dyDescent="0.2">
      <c r="A335" s="225"/>
    </row>
    <row r="336" spans="1:1" s="218" customFormat="1" x14ac:dyDescent="0.2">
      <c r="A336" s="225"/>
    </row>
    <row r="337" spans="1:1" s="218" customFormat="1" x14ac:dyDescent="0.2">
      <c r="A337" s="225"/>
    </row>
    <row r="338" spans="1:1" s="218" customFormat="1" x14ac:dyDescent="0.2">
      <c r="A338" s="225"/>
    </row>
    <row r="339" spans="1:1" s="218" customFormat="1" x14ac:dyDescent="0.2">
      <c r="A339" s="225"/>
    </row>
    <row r="340" spans="1:1" s="218" customFormat="1" x14ac:dyDescent="0.2">
      <c r="A340" s="225"/>
    </row>
    <row r="341" spans="1:1" s="218" customFormat="1" x14ac:dyDescent="0.2">
      <c r="A341" s="225"/>
    </row>
    <row r="342" spans="1:1" s="218" customFormat="1" x14ac:dyDescent="0.2">
      <c r="A342" s="225"/>
    </row>
    <row r="343" spans="1:1" s="218" customFormat="1" x14ac:dyDescent="0.2">
      <c r="A343" s="225"/>
    </row>
    <row r="344" spans="1:1" s="218" customFormat="1" x14ac:dyDescent="0.2">
      <c r="A344" s="225"/>
    </row>
    <row r="345" spans="1:1" s="218" customFormat="1" x14ac:dyDescent="0.2">
      <c r="A345" s="225"/>
    </row>
    <row r="346" spans="1:1" s="218" customFormat="1" x14ac:dyDescent="0.2">
      <c r="A346" s="225"/>
    </row>
    <row r="347" spans="1:1" s="218" customFormat="1" x14ac:dyDescent="0.2">
      <c r="A347" s="225"/>
    </row>
    <row r="348" spans="1:1" s="218" customFormat="1" x14ac:dyDescent="0.2">
      <c r="A348" s="225"/>
    </row>
    <row r="349" spans="1:1" s="218" customFormat="1" x14ac:dyDescent="0.2">
      <c r="A349" s="225"/>
    </row>
    <row r="350" spans="1:1" s="218" customFormat="1" x14ac:dyDescent="0.2">
      <c r="A350" s="225"/>
    </row>
    <row r="351" spans="1:1" s="218" customFormat="1" x14ac:dyDescent="0.2">
      <c r="A351" s="225"/>
    </row>
    <row r="352" spans="1:1" s="218" customFormat="1" x14ac:dyDescent="0.2">
      <c r="A352" s="225"/>
    </row>
    <row r="353" spans="1:1" s="218" customFormat="1" x14ac:dyDescent="0.2">
      <c r="A353" s="225"/>
    </row>
    <row r="354" spans="1:1" s="218" customFormat="1" x14ac:dyDescent="0.2">
      <c r="A354" s="225"/>
    </row>
    <row r="355" spans="1:1" s="218" customFormat="1" x14ac:dyDescent="0.2">
      <c r="A355" s="225"/>
    </row>
    <row r="356" spans="1:1" s="218" customFormat="1" x14ac:dyDescent="0.2">
      <c r="A356" s="225"/>
    </row>
    <row r="357" spans="1:1" s="218" customFormat="1" x14ac:dyDescent="0.2">
      <c r="A357" s="225"/>
    </row>
    <row r="358" spans="1:1" s="218" customFormat="1" x14ac:dyDescent="0.2">
      <c r="A358" s="225"/>
    </row>
    <row r="359" spans="1:1" s="218" customFormat="1" x14ac:dyDescent="0.2">
      <c r="A359" s="225"/>
    </row>
    <row r="360" spans="1:1" s="218" customFormat="1" x14ac:dyDescent="0.2">
      <c r="A360" s="225"/>
    </row>
    <row r="361" spans="1:1" s="218" customFormat="1" x14ac:dyDescent="0.2">
      <c r="A361" s="225"/>
    </row>
    <row r="362" spans="1:1" s="218" customFormat="1" x14ac:dyDescent="0.2">
      <c r="A362" s="225"/>
    </row>
    <row r="363" spans="1:1" s="218" customFormat="1" x14ac:dyDescent="0.2">
      <c r="A363" s="225"/>
    </row>
    <row r="364" spans="1:1" s="218" customFormat="1" x14ac:dyDescent="0.2">
      <c r="A364" s="225"/>
    </row>
    <row r="365" spans="1:1" s="218" customFormat="1" x14ac:dyDescent="0.2">
      <c r="A365" s="225"/>
    </row>
    <row r="366" spans="1:1" s="218" customFormat="1" x14ac:dyDescent="0.2">
      <c r="A366" s="225"/>
    </row>
    <row r="367" spans="1:1" s="218" customFormat="1" x14ac:dyDescent="0.2">
      <c r="A367" s="225"/>
    </row>
    <row r="368" spans="1:1" s="218" customFormat="1" x14ac:dyDescent="0.2">
      <c r="A368" s="225"/>
    </row>
    <row r="369" spans="1:1" s="218" customFormat="1" x14ac:dyDescent="0.2">
      <c r="A369" s="225"/>
    </row>
    <row r="370" spans="1:1" s="218" customFormat="1" x14ac:dyDescent="0.2">
      <c r="A370" s="225"/>
    </row>
    <row r="371" spans="1:1" s="218" customFormat="1" x14ac:dyDescent="0.2">
      <c r="A371" s="225"/>
    </row>
    <row r="372" spans="1:1" s="218" customFormat="1" x14ac:dyDescent="0.2">
      <c r="A372" s="225"/>
    </row>
    <row r="373" spans="1:1" s="218" customFormat="1" x14ac:dyDescent="0.2">
      <c r="A373" s="225"/>
    </row>
    <row r="374" spans="1:1" s="218" customFormat="1" x14ac:dyDescent="0.2">
      <c r="A374" s="225"/>
    </row>
    <row r="375" spans="1:1" s="218" customFormat="1" x14ac:dyDescent="0.2">
      <c r="A375" s="225"/>
    </row>
    <row r="376" spans="1:1" s="218" customFormat="1" x14ac:dyDescent="0.2">
      <c r="A376" s="225"/>
    </row>
    <row r="377" spans="1:1" s="218" customFormat="1" x14ac:dyDescent="0.2">
      <c r="A377" s="225"/>
    </row>
    <row r="378" spans="1:1" s="218" customFormat="1" x14ac:dyDescent="0.2">
      <c r="A378" s="225"/>
    </row>
    <row r="379" spans="1:1" s="218" customFormat="1" x14ac:dyDescent="0.2">
      <c r="A379" s="225"/>
    </row>
    <row r="380" spans="1:1" s="218" customFormat="1" x14ac:dyDescent="0.2">
      <c r="A380" s="225"/>
    </row>
    <row r="381" spans="1:1" s="218" customFormat="1" x14ac:dyDescent="0.2">
      <c r="A381" s="225"/>
    </row>
    <row r="382" spans="1:1" s="218" customFormat="1" x14ac:dyDescent="0.2">
      <c r="A382" s="225"/>
    </row>
    <row r="383" spans="1:1" s="218" customFormat="1" x14ac:dyDescent="0.2">
      <c r="A383" s="225"/>
    </row>
    <row r="384" spans="1:1" s="218" customFormat="1" x14ac:dyDescent="0.2">
      <c r="A384" s="225"/>
    </row>
    <row r="385" spans="1:1" s="218" customFormat="1" x14ac:dyDescent="0.2">
      <c r="A385" s="225"/>
    </row>
    <row r="386" spans="1:1" s="218" customFormat="1" x14ac:dyDescent="0.2">
      <c r="A386" s="225"/>
    </row>
    <row r="387" spans="1:1" s="218" customFormat="1" x14ac:dyDescent="0.2">
      <c r="A387" s="225"/>
    </row>
    <row r="388" spans="1:1" s="218" customFormat="1" x14ac:dyDescent="0.2">
      <c r="A388" s="225"/>
    </row>
    <row r="389" spans="1:1" s="218" customFormat="1" x14ac:dyDescent="0.2">
      <c r="A389" s="225"/>
    </row>
    <row r="390" spans="1:1" s="218" customFormat="1" x14ac:dyDescent="0.2">
      <c r="A390" s="225"/>
    </row>
    <row r="391" spans="1:1" s="218" customFormat="1" x14ac:dyDescent="0.2">
      <c r="A391" s="225"/>
    </row>
    <row r="392" spans="1:1" s="218" customFormat="1" x14ac:dyDescent="0.2">
      <c r="A392" s="225"/>
    </row>
    <row r="393" spans="1:1" s="218" customFormat="1" x14ac:dyDescent="0.2">
      <c r="A393" s="225"/>
    </row>
    <row r="394" spans="1:1" s="218" customFormat="1" x14ac:dyDescent="0.2">
      <c r="A394" s="225"/>
    </row>
    <row r="395" spans="1:1" s="218" customFormat="1" x14ac:dyDescent="0.2">
      <c r="A395" s="225"/>
    </row>
    <row r="396" spans="1:1" s="218" customFormat="1" x14ac:dyDescent="0.2">
      <c r="A396" s="225"/>
    </row>
    <row r="397" spans="1:1" s="218" customFormat="1" x14ac:dyDescent="0.2">
      <c r="A397" s="225"/>
    </row>
    <row r="398" spans="1:1" s="218" customFormat="1" x14ac:dyDescent="0.2">
      <c r="A398" s="225"/>
    </row>
    <row r="399" spans="1:1" s="218" customFormat="1" x14ac:dyDescent="0.2">
      <c r="A399" s="225"/>
    </row>
    <row r="400" spans="1:1" s="218" customFormat="1" x14ac:dyDescent="0.2">
      <c r="A400" s="225"/>
    </row>
    <row r="401" spans="1:1" s="218" customFormat="1" x14ac:dyDescent="0.2">
      <c r="A401" s="225"/>
    </row>
    <row r="402" spans="1:1" s="218" customFormat="1" x14ac:dyDescent="0.2">
      <c r="A402" s="225"/>
    </row>
    <row r="403" spans="1:1" s="218" customFormat="1" x14ac:dyDescent="0.2">
      <c r="A403" s="225"/>
    </row>
    <row r="404" spans="1:1" s="218" customFormat="1" x14ac:dyDescent="0.2">
      <c r="A404" s="225"/>
    </row>
    <row r="405" spans="1:1" s="218" customFormat="1" x14ac:dyDescent="0.2">
      <c r="A405" s="225"/>
    </row>
    <row r="406" spans="1:1" s="218" customFormat="1" x14ac:dyDescent="0.2">
      <c r="A406" s="225"/>
    </row>
    <row r="407" spans="1:1" s="218" customFormat="1" x14ac:dyDescent="0.2">
      <c r="A407" s="225"/>
    </row>
    <row r="408" spans="1:1" s="218" customFormat="1" x14ac:dyDescent="0.2">
      <c r="A408" s="225"/>
    </row>
    <row r="409" spans="1:1" s="218" customFormat="1" x14ac:dyDescent="0.2">
      <c r="A409" s="225"/>
    </row>
    <row r="410" spans="1:1" s="218" customFormat="1" x14ac:dyDescent="0.2">
      <c r="A410" s="225"/>
    </row>
    <row r="411" spans="1:1" s="218" customFormat="1" x14ac:dyDescent="0.2">
      <c r="A411" s="225"/>
    </row>
    <row r="412" spans="1:1" s="218" customFormat="1" x14ac:dyDescent="0.2">
      <c r="A412" s="225"/>
    </row>
    <row r="413" spans="1:1" s="218" customFormat="1" x14ac:dyDescent="0.2">
      <c r="A413" s="225"/>
    </row>
    <row r="414" spans="1:1" s="218" customFormat="1" x14ac:dyDescent="0.2">
      <c r="A414" s="225"/>
    </row>
    <row r="415" spans="1:1" s="218" customFormat="1" x14ac:dyDescent="0.2">
      <c r="A415" s="225"/>
    </row>
    <row r="416" spans="1:1" s="218" customFormat="1" x14ac:dyDescent="0.2">
      <c r="A416" s="225"/>
    </row>
    <row r="417" spans="1:1" s="218" customFormat="1" x14ac:dyDescent="0.2">
      <c r="A417" s="225"/>
    </row>
    <row r="418" spans="1:1" s="218" customFormat="1" x14ac:dyDescent="0.2">
      <c r="A418" s="225"/>
    </row>
    <row r="419" spans="1:1" s="218" customFormat="1" x14ac:dyDescent="0.2">
      <c r="A419" s="225"/>
    </row>
    <row r="420" spans="1:1" s="218" customFormat="1" x14ac:dyDescent="0.2">
      <c r="A420" s="225"/>
    </row>
    <row r="421" spans="1:1" s="218" customFormat="1" x14ac:dyDescent="0.2">
      <c r="A421" s="225"/>
    </row>
    <row r="422" spans="1:1" s="218" customFormat="1" x14ac:dyDescent="0.2">
      <c r="A422" s="225"/>
    </row>
    <row r="423" spans="1:1" s="218" customFormat="1" x14ac:dyDescent="0.2">
      <c r="A423" s="225"/>
    </row>
    <row r="424" spans="1:1" s="218" customFormat="1" x14ac:dyDescent="0.2">
      <c r="A424" s="225"/>
    </row>
    <row r="425" spans="1:1" s="218" customFormat="1" x14ac:dyDescent="0.2">
      <c r="A425" s="225"/>
    </row>
    <row r="426" spans="1:1" s="218" customFormat="1" x14ac:dyDescent="0.2">
      <c r="A426" s="225"/>
    </row>
    <row r="427" spans="1:1" s="218" customFormat="1" x14ac:dyDescent="0.2">
      <c r="A427" s="225"/>
    </row>
    <row r="428" spans="1:1" s="218" customFormat="1" x14ac:dyDescent="0.2">
      <c r="A428" s="225"/>
    </row>
    <row r="429" spans="1:1" s="218" customFormat="1" x14ac:dyDescent="0.2">
      <c r="A429" s="225"/>
    </row>
    <row r="430" spans="1:1" s="218" customFormat="1" x14ac:dyDescent="0.2">
      <c r="A430" s="225"/>
    </row>
    <row r="431" spans="1:1" s="218" customFormat="1" x14ac:dyDescent="0.2">
      <c r="A431" s="225"/>
    </row>
    <row r="432" spans="1:1" s="218" customFormat="1" x14ac:dyDescent="0.2">
      <c r="A432" s="225"/>
    </row>
    <row r="433" spans="1:1" s="218" customFormat="1" x14ac:dyDescent="0.2">
      <c r="A433" s="225"/>
    </row>
    <row r="434" spans="1:1" s="218" customFormat="1" x14ac:dyDescent="0.2">
      <c r="A434" s="225"/>
    </row>
    <row r="435" spans="1:1" s="218" customFormat="1" x14ac:dyDescent="0.2">
      <c r="A435" s="225"/>
    </row>
    <row r="436" spans="1:1" s="218" customFormat="1" x14ac:dyDescent="0.2">
      <c r="A436" s="225"/>
    </row>
    <row r="437" spans="1:1" s="218" customFormat="1" x14ac:dyDescent="0.2">
      <c r="A437" s="225"/>
    </row>
    <row r="438" spans="1:1" s="218" customFormat="1" x14ac:dyDescent="0.2">
      <c r="A438" s="225"/>
    </row>
    <row r="439" spans="1:1" s="218" customFormat="1" x14ac:dyDescent="0.2">
      <c r="A439" s="225"/>
    </row>
    <row r="440" spans="1:1" s="218" customFormat="1" x14ac:dyDescent="0.2">
      <c r="A440" s="225"/>
    </row>
    <row r="441" spans="1:1" s="218" customFormat="1" x14ac:dyDescent="0.2">
      <c r="A441" s="225"/>
    </row>
    <row r="442" spans="1:1" s="218" customFormat="1" x14ac:dyDescent="0.2">
      <c r="A442" s="225"/>
    </row>
    <row r="443" spans="1:1" s="218" customFormat="1" x14ac:dyDescent="0.2">
      <c r="A443" s="225"/>
    </row>
    <row r="444" spans="1:1" s="218" customFormat="1" x14ac:dyDescent="0.2">
      <c r="A444" s="225"/>
    </row>
    <row r="445" spans="1:1" s="218" customFormat="1" x14ac:dyDescent="0.2">
      <c r="A445" s="225"/>
    </row>
    <row r="446" spans="1:1" s="218" customFormat="1" x14ac:dyDescent="0.2">
      <c r="A446" s="225"/>
    </row>
    <row r="447" spans="1:1" s="218" customFormat="1" x14ac:dyDescent="0.2">
      <c r="A447" s="225"/>
    </row>
    <row r="448" spans="1:1" s="218" customFormat="1" x14ac:dyDescent="0.2">
      <c r="A448" s="225"/>
    </row>
    <row r="449" spans="1:1" s="218" customFormat="1" x14ac:dyDescent="0.2">
      <c r="A449" s="225"/>
    </row>
    <row r="450" spans="1:1" s="218" customFormat="1" x14ac:dyDescent="0.2">
      <c r="A450" s="225"/>
    </row>
    <row r="451" spans="1:1" s="218" customFormat="1" x14ac:dyDescent="0.2">
      <c r="A451" s="225"/>
    </row>
    <row r="452" spans="1:1" s="218" customFormat="1" x14ac:dyDescent="0.2">
      <c r="A452" s="225"/>
    </row>
    <row r="453" spans="1:1" s="218" customFormat="1" x14ac:dyDescent="0.2">
      <c r="A453" s="225"/>
    </row>
    <row r="454" spans="1:1" s="218" customFormat="1" x14ac:dyDescent="0.2">
      <c r="A454" s="225"/>
    </row>
    <row r="455" spans="1:1" s="218" customFormat="1" x14ac:dyDescent="0.2">
      <c r="A455" s="225"/>
    </row>
    <row r="456" spans="1:1" s="218" customFormat="1" x14ac:dyDescent="0.2">
      <c r="A456" s="225"/>
    </row>
    <row r="457" spans="1:1" s="218" customFormat="1" x14ac:dyDescent="0.2">
      <c r="A457" s="225"/>
    </row>
    <row r="458" spans="1:1" s="218" customFormat="1" x14ac:dyDescent="0.2">
      <c r="A458" s="225"/>
    </row>
    <row r="459" spans="1:1" s="218" customFormat="1" x14ac:dyDescent="0.2">
      <c r="A459" s="225"/>
    </row>
    <row r="460" spans="1:1" s="218" customFormat="1" x14ac:dyDescent="0.2">
      <c r="A460" s="225"/>
    </row>
    <row r="461" spans="1:1" s="218" customFormat="1" x14ac:dyDescent="0.2">
      <c r="A461" s="225"/>
    </row>
    <row r="462" spans="1:1" s="218" customFormat="1" x14ac:dyDescent="0.2">
      <c r="A462" s="225"/>
    </row>
    <row r="463" spans="1:1" s="218" customFormat="1" x14ac:dyDescent="0.2">
      <c r="A463" s="225"/>
    </row>
    <row r="464" spans="1:1" s="218" customFormat="1" x14ac:dyDescent="0.2">
      <c r="A464" s="225"/>
    </row>
    <row r="465" spans="1:1" s="218" customFormat="1" x14ac:dyDescent="0.2">
      <c r="A465" s="225"/>
    </row>
    <row r="466" spans="1:1" s="218" customFormat="1" x14ac:dyDescent="0.2">
      <c r="A466" s="225"/>
    </row>
    <row r="467" spans="1:1" s="218" customFormat="1" x14ac:dyDescent="0.2">
      <c r="A467" s="225"/>
    </row>
    <row r="468" spans="1:1" s="218" customFormat="1" x14ac:dyDescent="0.2">
      <c r="A468" s="225"/>
    </row>
    <row r="469" spans="1:1" s="218" customFormat="1" x14ac:dyDescent="0.2">
      <c r="A469" s="225"/>
    </row>
    <row r="470" spans="1:1" s="218" customFormat="1" x14ac:dyDescent="0.2">
      <c r="A470" s="225"/>
    </row>
    <row r="471" spans="1:1" s="218" customFormat="1" x14ac:dyDescent="0.2">
      <c r="A471" s="225"/>
    </row>
    <row r="472" spans="1:1" s="218" customFormat="1" x14ac:dyDescent="0.2">
      <c r="A472" s="225"/>
    </row>
    <row r="473" spans="1:1" s="218" customFormat="1" x14ac:dyDescent="0.2">
      <c r="A473" s="225"/>
    </row>
    <row r="474" spans="1:1" s="218" customFormat="1" x14ac:dyDescent="0.2">
      <c r="A474" s="225"/>
    </row>
    <row r="475" spans="1:1" s="218" customFormat="1" x14ac:dyDescent="0.2">
      <c r="A475" s="225"/>
    </row>
    <row r="476" spans="1:1" s="218" customFormat="1" x14ac:dyDescent="0.2">
      <c r="A476" s="225"/>
    </row>
    <row r="477" spans="1:1" s="218" customFormat="1" x14ac:dyDescent="0.2">
      <c r="A477" s="225"/>
    </row>
    <row r="478" spans="1:1" s="218" customFormat="1" x14ac:dyDescent="0.2">
      <c r="A478" s="225"/>
    </row>
    <row r="479" spans="1:1" s="218" customFormat="1" x14ac:dyDescent="0.2">
      <c r="A479" s="225"/>
    </row>
    <row r="480" spans="1:1" s="218" customFormat="1" x14ac:dyDescent="0.2">
      <c r="A480" s="225"/>
    </row>
    <row r="481" spans="1:1" s="218" customFormat="1" x14ac:dyDescent="0.2">
      <c r="A481" s="225"/>
    </row>
    <row r="482" spans="1:1" s="218" customFormat="1" x14ac:dyDescent="0.2">
      <c r="A482" s="225"/>
    </row>
    <row r="483" spans="1:1" s="218" customFormat="1" x14ac:dyDescent="0.2">
      <c r="A483" s="225"/>
    </row>
    <row r="484" spans="1:1" s="218" customFormat="1" x14ac:dyDescent="0.2">
      <c r="A484" s="225"/>
    </row>
    <row r="485" spans="1:1" s="218" customFormat="1" x14ac:dyDescent="0.2">
      <c r="A485" s="225"/>
    </row>
    <row r="486" spans="1:1" s="218" customFormat="1" x14ac:dyDescent="0.2">
      <c r="A486" s="225"/>
    </row>
    <row r="487" spans="1:1" s="218" customFormat="1" x14ac:dyDescent="0.2">
      <c r="A487" s="225"/>
    </row>
    <row r="488" spans="1:1" s="218" customFormat="1" x14ac:dyDescent="0.2">
      <c r="A488" s="225"/>
    </row>
    <row r="489" spans="1:1" s="218" customFormat="1" x14ac:dyDescent="0.2">
      <c r="A489" s="225"/>
    </row>
    <row r="490" spans="1:1" s="218" customFormat="1" x14ac:dyDescent="0.2">
      <c r="A490" s="225"/>
    </row>
    <row r="491" spans="1:1" s="218" customFormat="1" x14ac:dyDescent="0.2"/>
    <row r="501" spans="1:16" x14ac:dyDescent="0.2">
      <c r="A501" s="226"/>
      <c r="C501" s="226"/>
      <c r="D501" s="226"/>
      <c r="E501" s="226"/>
      <c r="G501" s="226"/>
      <c r="H501" s="226"/>
      <c r="I501" s="226"/>
      <c r="M501" s="226"/>
      <c r="N501" s="226"/>
      <c r="P501" s="226"/>
    </row>
    <row r="502" spans="1:16" x14ac:dyDescent="0.2">
      <c r="A502" s="226"/>
      <c r="C502" s="226"/>
      <c r="D502" s="226"/>
      <c r="E502" s="226"/>
      <c r="G502" s="226"/>
      <c r="H502" s="226"/>
      <c r="I502" s="226"/>
      <c r="M502" s="226"/>
      <c r="N502" s="226"/>
      <c r="P502" s="226"/>
    </row>
    <row r="503" spans="1:16" x14ac:dyDescent="0.2">
      <c r="A503" s="226"/>
      <c r="C503" s="226"/>
      <c r="D503" s="226"/>
      <c r="E503" s="226"/>
      <c r="G503" s="226"/>
      <c r="H503" s="226"/>
      <c r="I503" s="226"/>
      <c r="M503" s="226"/>
      <c r="N503" s="226"/>
      <c r="P503" s="226"/>
    </row>
    <row r="504" spans="1:16" x14ac:dyDescent="0.2">
      <c r="A504" s="226"/>
      <c r="C504" s="226"/>
      <c r="D504" s="226"/>
      <c r="E504" s="226"/>
      <c r="G504" s="226"/>
      <c r="H504" s="226"/>
      <c r="I504" s="226"/>
      <c r="M504" s="226"/>
      <c r="N504" s="226"/>
      <c r="P504" s="226"/>
    </row>
    <row r="505" spans="1:16" x14ac:dyDescent="0.2">
      <c r="A505" s="226"/>
      <c r="C505" s="226"/>
      <c r="D505" s="226"/>
      <c r="E505" s="226"/>
      <c r="G505" s="226"/>
      <c r="H505" s="226"/>
      <c r="I505" s="226"/>
      <c r="M505" s="226"/>
      <c r="N505" s="226"/>
      <c r="P505" s="226"/>
    </row>
    <row r="506" spans="1:16" x14ac:dyDescent="0.2">
      <c r="A506" s="226"/>
      <c r="C506" s="226"/>
      <c r="D506" s="226"/>
      <c r="E506" s="226"/>
      <c r="G506" s="226"/>
      <c r="H506" s="226"/>
      <c r="I506" s="226"/>
      <c r="M506" s="226"/>
      <c r="N506" s="226"/>
      <c r="P506" s="226"/>
    </row>
    <row r="507" spans="1:16" x14ac:dyDescent="0.2">
      <c r="A507" s="226"/>
      <c r="C507" s="226"/>
      <c r="D507" s="226"/>
      <c r="E507" s="226"/>
      <c r="G507" s="226"/>
      <c r="H507" s="226"/>
      <c r="I507" s="226"/>
      <c r="M507" s="226"/>
      <c r="N507" s="226"/>
      <c r="P507" s="226"/>
    </row>
    <row r="508" spans="1:16" x14ac:dyDescent="0.2">
      <c r="A508" s="226"/>
      <c r="C508" s="226"/>
      <c r="D508" s="226"/>
      <c r="E508" s="226"/>
      <c r="G508" s="226"/>
      <c r="H508" s="226"/>
      <c r="I508" s="226"/>
      <c r="M508" s="226"/>
      <c r="N508" s="226"/>
      <c r="P508" s="226"/>
    </row>
    <row r="509" spans="1:16" x14ac:dyDescent="0.2">
      <c r="A509" s="226"/>
      <c r="C509" s="226"/>
      <c r="D509" s="226"/>
      <c r="E509" s="226"/>
      <c r="G509" s="226"/>
      <c r="H509" s="226"/>
      <c r="I509" s="226"/>
      <c r="M509" s="226"/>
      <c r="N509" s="226"/>
      <c r="P509" s="226"/>
    </row>
    <row r="510" spans="1:16" x14ac:dyDescent="0.2">
      <c r="A510" s="226"/>
      <c r="C510" s="226"/>
      <c r="D510" s="226"/>
      <c r="E510" s="226"/>
      <c r="G510" s="226"/>
      <c r="H510" s="226"/>
      <c r="I510" s="226"/>
      <c r="M510" s="226"/>
      <c r="N510" s="226"/>
      <c r="P510" s="226"/>
    </row>
    <row r="511" spans="1:16" x14ac:dyDescent="0.2">
      <c r="A511" s="226"/>
      <c r="C511" s="226"/>
      <c r="D511" s="226"/>
      <c r="E511" s="226"/>
      <c r="G511" s="226"/>
      <c r="H511" s="226"/>
      <c r="I511" s="226"/>
      <c r="M511" s="226"/>
      <c r="N511" s="226"/>
      <c r="P511" s="226"/>
    </row>
    <row r="512" spans="1:16" x14ac:dyDescent="0.2">
      <c r="A512" s="226"/>
      <c r="C512" s="226"/>
      <c r="D512" s="226"/>
      <c r="E512" s="226"/>
      <c r="G512" s="226"/>
      <c r="H512" s="226"/>
      <c r="I512" s="226"/>
      <c r="M512" s="226"/>
      <c r="N512" s="226"/>
      <c r="P512" s="226"/>
    </row>
    <row r="513" spans="1:16" x14ac:dyDescent="0.2">
      <c r="A513" s="226"/>
      <c r="C513" s="226"/>
      <c r="D513" s="226"/>
      <c r="E513" s="226"/>
      <c r="G513" s="226"/>
      <c r="H513" s="226"/>
      <c r="I513" s="226"/>
      <c r="M513" s="226"/>
      <c r="N513" s="226"/>
      <c r="P513" s="226"/>
    </row>
    <row r="514" spans="1:16" x14ac:dyDescent="0.2">
      <c r="A514" s="226"/>
      <c r="C514" s="226"/>
      <c r="D514" s="226"/>
      <c r="E514" s="226"/>
      <c r="G514" s="226"/>
      <c r="H514" s="226"/>
      <c r="I514" s="226"/>
      <c r="M514" s="226"/>
      <c r="N514" s="226"/>
      <c r="P514" s="226"/>
    </row>
    <row r="515" spans="1:16" x14ac:dyDescent="0.2">
      <c r="A515" s="226"/>
      <c r="C515" s="226"/>
      <c r="D515" s="226"/>
      <c r="E515" s="226"/>
      <c r="G515" s="226"/>
      <c r="H515" s="226"/>
      <c r="I515" s="226"/>
      <c r="M515" s="226"/>
      <c r="N515" s="226"/>
      <c r="P515" s="226"/>
    </row>
    <row r="516" spans="1:16" x14ac:dyDescent="0.2">
      <c r="A516" s="226"/>
      <c r="C516" s="226"/>
      <c r="D516" s="226"/>
      <c r="E516" s="226"/>
      <c r="G516" s="226"/>
      <c r="H516" s="226"/>
      <c r="I516" s="226"/>
      <c r="M516" s="226"/>
      <c r="N516" s="226"/>
      <c r="P516" s="226"/>
    </row>
    <row r="517" spans="1:16" x14ac:dyDescent="0.2">
      <c r="A517" s="226"/>
      <c r="C517" s="226"/>
      <c r="D517" s="226"/>
      <c r="E517" s="226"/>
      <c r="G517" s="226"/>
      <c r="H517" s="226"/>
      <c r="I517" s="226"/>
      <c r="M517" s="226"/>
      <c r="N517" s="226"/>
      <c r="P517" s="226"/>
    </row>
    <row r="518" spans="1:16" x14ac:dyDescent="0.2">
      <c r="A518" s="226"/>
      <c r="C518" s="226"/>
      <c r="D518" s="226"/>
      <c r="E518" s="226"/>
      <c r="G518" s="226"/>
      <c r="H518" s="226"/>
      <c r="I518" s="226"/>
      <c r="M518" s="226"/>
      <c r="N518" s="226"/>
      <c r="P518" s="226"/>
    </row>
    <row r="519" spans="1:16" x14ac:dyDescent="0.2">
      <c r="A519" s="226"/>
      <c r="C519" s="226"/>
      <c r="D519" s="226"/>
      <c r="E519" s="226"/>
      <c r="G519" s="226"/>
      <c r="H519" s="226"/>
      <c r="I519" s="226"/>
      <c r="M519" s="226"/>
      <c r="N519" s="226"/>
      <c r="P519" s="226"/>
    </row>
    <row r="520" spans="1:16" x14ac:dyDescent="0.2">
      <c r="A520" s="226"/>
      <c r="C520" s="226"/>
      <c r="D520" s="226"/>
      <c r="E520" s="226"/>
      <c r="G520" s="226"/>
      <c r="H520" s="226"/>
      <c r="I520" s="226"/>
      <c r="M520" s="226"/>
      <c r="N520" s="226"/>
      <c r="P520" s="226"/>
    </row>
    <row r="521" spans="1:16" x14ac:dyDescent="0.2">
      <c r="A521" s="226"/>
      <c r="C521" s="226"/>
      <c r="D521" s="226"/>
      <c r="E521" s="226"/>
      <c r="G521" s="226"/>
      <c r="H521" s="226"/>
      <c r="I521" s="226"/>
      <c r="M521" s="226"/>
      <c r="N521" s="226"/>
      <c r="P521" s="226"/>
    </row>
    <row r="522" spans="1:16" x14ac:dyDescent="0.2">
      <c r="A522" s="226"/>
      <c r="C522" s="226"/>
      <c r="D522" s="226"/>
      <c r="E522" s="226"/>
      <c r="G522" s="226"/>
      <c r="H522" s="226"/>
      <c r="I522" s="226"/>
      <c r="M522" s="226"/>
      <c r="N522" s="226"/>
      <c r="P522" s="226"/>
    </row>
    <row r="523" spans="1:16" x14ac:dyDescent="0.2">
      <c r="A523" s="226"/>
      <c r="C523" s="226"/>
      <c r="D523" s="226"/>
      <c r="E523" s="226"/>
      <c r="G523" s="226"/>
      <c r="H523" s="226"/>
      <c r="I523" s="226"/>
      <c r="M523" s="226"/>
      <c r="N523" s="226"/>
      <c r="P523" s="226"/>
    </row>
    <row r="524" spans="1:16" x14ac:dyDescent="0.2">
      <c r="A524" s="226"/>
      <c r="C524" s="226"/>
      <c r="D524" s="226"/>
      <c r="E524" s="226"/>
      <c r="G524" s="226"/>
      <c r="H524" s="226"/>
      <c r="I524" s="226"/>
      <c r="M524" s="226"/>
      <c r="N524" s="226"/>
      <c r="P524" s="226"/>
    </row>
  </sheetData>
  <protectedRanges>
    <protectedRange password="D8A5" sqref="Q491:R65524 A492:B65524 I492:I65524 B169:I490 Q2:Q168 O492:O65524 L492:L65524 J2:K21 M2:M21 J22:L490 R2:R21 Q1:R1 I1:I21 L1:L21 O1:O21 A1:B21" name="範囲1"/>
  </protectedRanges>
  <phoneticPr fontId="2"/>
  <dataValidations disablePrompts="1" count="1">
    <dataValidation type="list" allowBlank="1" showInputMessage="1" showErrorMessage="1" sqref="A22:A490">
      <formula1>#REF!</formula1>
    </dataValidation>
  </dataValidation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523"/>
  <sheetViews>
    <sheetView workbookViewId="0">
      <selection activeCell="J32" sqref="J32"/>
    </sheetView>
  </sheetViews>
  <sheetFormatPr defaultColWidth="8.88671875" defaultRowHeight="12" x14ac:dyDescent="0.2"/>
  <cols>
    <col min="1" max="1" width="5.6640625" style="219" customWidth="1"/>
    <col min="2" max="2" width="12.6640625" style="226" customWidth="1"/>
    <col min="3" max="3" width="6.109375" style="219" customWidth="1"/>
    <col min="4" max="4" width="14.44140625" style="219" customWidth="1"/>
    <col min="5" max="5" width="13.33203125" style="219" customWidth="1"/>
    <col min="6" max="6" width="3.88671875" style="226" customWidth="1"/>
    <col min="7" max="7" width="8.109375" style="227" customWidth="1"/>
    <col min="8" max="8" width="9.88671875" style="219" customWidth="1"/>
    <col min="9" max="9" width="9.6640625" style="219" customWidth="1"/>
    <col min="10" max="11" width="8.88671875" style="226" customWidth="1"/>
    <col min="12" max="12" width="9.6640625" style="226" customWidth="1"/>
    <col min="13" max="13" width="8.44140625" style="219" customWidth="1"/>
    <col min="14" max="14" width="9.33203125" style="219" customWidth="1"/>
    <col min="15" max="15" width="10.109375" style="226" customWidth="1"/>
    <col min="16" max="16" width="8.33203125" style="219" customWidth="1"/>
    <col min="17" max="17" width="8.33203125" style="219" hidden="1" customWidth="1"/>
    <col min="18" max="18" width="11.88671875" style="226" hidden="1" customWidth="1"/>
    <col min="19" max="19" width="8.33203125" style="219" hidden="1" customWidth="1"/>
    <col min="20" max="20" width="9.33203125" style="219" hidden="1" customWidth="1"/>
    <col min="21" max="21" width="6.109375" style="226" hidden="1" customWidth="1"/>
    <col min="22" max="22" width="12" style="226" hidden="1" customWidth="1"/>
    <col min="23" max="23" width="8.33203125" style="219" hidden="1" customWidth="1"/>
    <col min="24" max="24" width="9.33203125" style="219" hidden="1" customWidth="1"/>
    <col min="25" max="25" width="6.109375" style="226" hidden="1" customWidth="1"/>
    <col min="26" max="26" width="5.6640625" style="226" customWidth="1"/>
    <col min="27" max="27" width="10.88671875" style="226" customWidth="1"/>
    <col min="28" max="16384" width="8.88671875" style="226"/>
  </cols>
  <sheetData>
    <row r="1" spans="1:26" s="217" customFormat="1" ht="22.95" customHeight="1" x14ac:dyDescent="0.2">
      <c r="A1" s="304" t="s">
        <v>170</v>
      </c>
      <c r="B1" s="305" t="s">
        <v>166</v>
      </c>
      <c r="C1" s="304" t="s">
        <v>171</v>
      </c>
      <c r="D1" s="229" t="s">
        <v>167</v>
      </c>
      <c r="E1" s="229" t="s">
        <v>172</v>
      </c>
      <c r="F1" s="229" t="s">
        <v>173</v>
      </c>
      <c r="G1" s="230" t="s">
        <v>174</v>
      </c>
      <c r="H1" s="231" t="s">
        <v>175</v>
      </c>
      <c r="I1" s="231" t="s">
        <v>176</v>
      </c>
      <c r="J1" s="232" t="s">
        <v>178</v>
      </c>
      <c r="K1" s="232" t="s">
        <v>274</v>
      </c>
      <c r="L1" s="231" t="s">
        <v>179</v>
      </c>
      <c r="M1" s="232" t="s">
        <v>178</v>
      </c>
      <c r="N1" s="232" t="s">
        <v>274</v>
      </c>
      <c r="O1" s="231" t="s">
        <v>310</v>
      </c>
      <c r="P1" s="455" t="s">
        <v>309</v>
      </c>
      <c r="Q1" s="213"/>
      <c r="R1" s="214" t="s">
        <v>180</v>
      </c>
      <c r="S1" s="214" t="s">
        <v>177</v>
      </c>
      <c r="T1" s="215" t="s">
        <v>178</v>
      </c>
      <c r="U1" s="214" t="s">
        <v>181</v>
      </c>
      <c r="V1" s="214" t="s">
        <v>182</v>
      </c>
      <c r="W1" s="214" t="s">
        <v>177</v>
      </c>
      <c r="X1" s="215" t="s">
        <v>178</v>
      </c>
      <c r="Y1" s="214" t="s">
        <v>181</v>
      </c>
      <c r="Z1" s="216"/>
    </row>
    <row r="2" spans="1:26" s="218" customFormat="1" x14ac:dyDescent="0.2">
      <c r="A2" s="221">
        <v>1</v>
      </c>
      <c r="B2" s="220" t="str">
        <f>IF(女子申込書!D9="","",女子申込書!$K$4)</f>
        <v/>
      </c>
      <c r="C2" s="220"/>
      <c r="D2" s="220" t="str">
        <f>CONCATENATE(女子申込書!D9,"  ",女子申込書!E9)</f>
        <v xml:space="preserve">  </v>
      </c>
      <c r="E2" s="220" t="str">
        <f>CONCATENATE(女子申込書!D8,"  ",女子申込書!E8)</f>
        <v xml:space="preserve">  </v>
      </c>
      <c r="F2" s="220" t="str">
        <f>IF(女子申込書!K8="","",女子申込書!$K$8)</f>
        <v/>
      </c>
      <c r="G2" s="220" t="str">
        <f>IF(女子申込書!F8="","",女子申込書!$F$8)</f>
        <v/>
      </c>
      <c r="H2" s="222" t="str">
        <f>IF(B2="","",女子申込書!$D$2)</f>
        <v/>
      </c>
      <c r="I2" s="454" t="str">
        <f>IF(B2="","",女子申込書!$L$8)</f>
        <v/>
      </c>
      <c r="J2" s="452" t="str">
        <f>IF(B2="","",女子申込書!$V$8)</f>
        <v/>
      </c>
      <c r="K2" s="453" t="str">
        <f>IF(B2="","",女子申込書!$AD$8)</f>
        <v/>
      </c>
      <c r="L2" s="454" t="str">
        <f>IF(B2="","",女子申込書!$L$9)</f>
        <v/>
      </c>
      <c r="M2" s="452" t="str">
        <f>IF(女子申込書!L9="","",女子申込書!$V$9)</f>
        <v/>
      </c>
      <c r="N2" s="453" t="str">
        <f>女子申込書!$AD$9</f>
        <v/>
      </c>
      <c r="O2" s="454" t="str">
        <f>IF(B2="","",女子申込書!$N$8)</f>
        <v/>
      </c>
      <c r="P2" s="454" t="str">
        <f>IF(B2="","",女子申込書!$V$51)</f>
        <v/>
      </c>
      <c r="Q2" s="224"/>
      <c r="R2" s="220" t="str">
        <f>IF(S2=0,"",VLOOKUP(S2,#REF!,2,0))</f>
        <v/>
      </c>
      <c r="S2" s="222"/>
      <c r="T2" s="223"/>
      <c r="U2" s="220"/>
      <c r="V2" s="220" t="str">
        <f>IF(W2=0,"",VLOOKUP(W2,#REF!,2,0))</f>
        <v/>
      </c>
      <c r="W2" s="222"/>
      <c r="X2" s="223"/>
      <c r="Y2" s="220"/>
      <c r="Z2" s="225"/>
    </row>
    <row r="3" spans="1:26" s="218" customFormat="1" x14ac:dyDescent="0.2">
      <c r="A3" s="221">
        <v>2</v>
      </c>
      <c r="B3" s="220" t="str">
        <f>IF(女子申込書!D10="","",女子申込書!$K$4)</f>
        <v/>
      </c>
      <c r="C3" s="220"/>
      <c r="D3" s="220" t="str">
        <f>CONCATENATE(女子申込書!D11,"  ",女子申込書!E11)</f>
        <v xml:space="preserve">  </v>
      </c>
      <c r="E3" s="220" t="str">
        <f>CONCATENATE(女子申込書!D10,"  ",女子申込書!E10)</f>
        <v xml:space="preserve">  </v>
      </c>
      <c r="F3" s="220" t="str">
        <f>IF(女子申込書!K10="","",女子申込書!$K$10)</f>
        <v/>
      </c>
      <c r="G3" s="220" t="str">
        <f>IF(女子申込書!F10="","",女子申込書!$F$10)</f>
        <v/>
      </c>
      <c r="H3" s="222" t="str">
        <f>IF(B3="","",女子申込書!$D$2)</f>
        <v/>
      </c>
      <c r="I3" s="454" t="str">
        <f>IF(B3="","",女子申込書!$L$10)</f>
        <v/>
      </c>
      <c r="J3" s="452" t="str">
        <f>IF(B3="","",女子申込書!$V$10)</f>
        <v/>
      </c>
      <c r="K3" s="453" t="str">
        <f>IF(B3="","",女子申込書!$AD$10)</f>
        <v/>
      </c>
      <c r="L3" s="454" t="str">
        <f>IF(B3="","",女子申込書!$L$11)</f>
        <v/>
      </c>
      <c r="M3" s="452" t="str">
        <f>IF(女子申込書!L11="","",女子申込書!$V$11)</f>
        <v/>
      </c>
      <c r="N3" s="453" t="str">
        <f>女子申込書!$AD$11</f>
        <v/>
      </c>
      <c r="O3" s="454" t="str">
        <f>IF(B3="","",女子申込書!$N$8)</f>
        <v/>
      </c>
      <c r="P3" s="454" t="str">
        <f>IF(B3="","",女子申込書!$V$51)</f>
        <v/>
      </c>
      <c r="Q3" s="224"/>
      <c r="R3" s="220" t="str">
        <f>IF(S3=0,"",VLOOKUP(S3,#REF!,2,0))</f>
        <v/>
      </c>
      <c r="S3" s="222"/>
      <c r="T3" s="223"/>
      <c r="U3" s="220"/>
      <c r="V3" s="220" t="str">
        <f>IF(W3=0,"",VLOOKUP(W3,#REF!,2,0))</f>
        <v/>
      </c>
      <c r="W3" s="222"/>
      <c r="X3" s="223"/>
      <c r="Y3" s="220"/>
      <c r="Z3" s="225"/>
    </row>
    <row r="4" spans="1:26" s="218" customFormat="1" x14ac:dyDescent="0.2">
      <c r="A4" s="221">
        <v>3</v>
      </c>
      <c r="B4" s="220" t="str">
        <f>IF(女子申込書!D11="","",女子申込書!$K$4)</f>
        <v/>
      </c>
      <c r="C4" s="220"/>
      <c r="D4" s="220" t="str">
        <f>CONCATENATE(女子申込書!D13,"  ",女子申込書!E13)</f>
        <v xml:space="preserve">  </v>
      </c>
      <c r="E4" s="220" t="str">
        <f>CONCATENATE(女子申込書!D12,"  ",女子申込書!E12)</f>
        <v xml:space="preserve">  </v>
      </c>
      <c r="F4" s="220" t="str">
        <f>IF(女子申込書!K12="","",女子申込書!$K$12)</f>
        <v/>
      </c>
      <c r="G4" s="220" t="str">
        <f>IF(女子申込書!F12="","",女子申込書!$F$12)</f>
        <v/>
      </c>
      <c r="H4" s="222" t="str">
        <f>IF(B4="","",女子申込書!$D$2)</f>
        <v/>
      </c>
      <c r="I4" s="454" t="str">
        <f>IF(B4="","",女子申込書!$L$12)</f>
        <v/>
      </c>
      <c r="J4" s="452" t="str">
        <f>IF(B4="","",女子申込書!$V$12)</f>
        <v/>
      </c>
      <c r="K4" s="453" t="str">
        <f>IF(B4="","",女子申込書!$AD$12)</f>
        <v/>
      </c>
      <c r="L4" s="454" t="str">
        <f>IF(B4="","",女子申込書!$L$13)</f>
        <v/>
      </c>
      <c r="M4" s="452" t="str">
        <f>IF(女子申込書!L13="","",女子申込書!$V$13)</f>
        <v/>
      </c>
      <c r="N4" s="453" t="str">
        <f>女子申込書!$AD$13</f>
        <v/>
      </c>
      <c r="O4" s="454" t="str">
        <f>IF(B4="","",女子申込書!$N$8)</f>
        <v/>
      </c>
      <c r="P4" s="454" t="str">
        <f>IF(B4="","",女子申込書!$V$51)</f>
        <v/>
      </c>
      <c r="Q4" s="224"/>
      <c r="R4" s="220" t="str">
        <f>IF(S4=0,"",VLOOKUP(S4,#REF!,2,0))</f>
        <v/>
      </c>
      <c r="S4" s="222"/>
      <c r="T4" s="223"/>
      <c r="U4" s="220"/>
      <c r="V4" s="220" t="str">
        <f>IF(W4=0,"",VLOOKUP(W4,#REF!,2,0))</f>
        <v/>
      </c>
      <c r="W4" s="222"/>
      <c r="X4" s="223"/>
      <c r="Y4" s="220"/>
      <c r="Z4" s="225"/>
    </row>
    <row r="5" spans="1:26" s="218" customFormat="1" x14ac:dyDescent="0.2">
      <c r="A5" s="221">
        <v>4</v>
      </c>
      <c r="B5" s="220" t="str">
        <f>IF(女子申込書!D12="","",女子申込書!$K$4)</f>
        <v/>
      </c>
      <c r="C5" s="220"/>
      <c r="D5" s="220" t="str">
        <f>CONCATENATE(女子申込書!D15,"  ",女子申込書!E15)</f>
        <v xml:space="preserve">  </v>
      </c>
      <c r="E5" s="220" t="str">
        <f>CONCATENATE(女子申込書!D14,"  ",女子申込書!E14)</f>
        <v xml:space="preserve">  </v>
      </c>
      <c r="F5" s="220" t="str">
        <f>IF(女子申込書!K14="","",女子申込書!$K$14)</f>
        <v/>
      </c>
      <c r="G5" s="220" t="str">
        <f>IF(女子申込書!F14="","",女子申込書!$F$14)</f>
        <v/>
      </c>
      <c r="H5" s="222" t="str">
        <f>IF(B5="","",女子申込書!$D$2)</f>
        <v/>
      </c>
      <c r="I5" s="454" t="str">
        <f>IF(B5="","",女子申込書!$L$14)</f>
        <v/>
      </c>
      <c r="J5" s="452" t="str">
        <f>IF(B5="","",女子申込書!$V$14)</f>
        <v/>
      </c>
      <c r="K5" s="453" t="str">
        <f>IF(B5="","",女子申込書!$AD$14)</f>
        <v/>
      </c>
      <c r="L5" s="454" t="str">
        <f>IF(B5="","",女子申込書!$L$15)</f>
        <v/>
      </c>
      <c r="M5" s="452" t="str">
        <f>IF(女子申込書!L15="","",女子申込書!$V$15)</f>
        <v/>
      </c>
      <c r="N5" s="453" t="str">
        <f>女子申込書!$AD$15</f>
        <v/>
      </c>
      <c r="O5" s="454" t="str">
        <f>IF(B5="","",女子申込書!$N$8)</f>
        <v/>
      </c>
      <c r="P5" s="454" t="str">
        <f>IF(B5="","",女子申込書!$V$51)</f>
        <v/>
      </c>
      <c r="Q5" s="224"/>
      <c r="R5" s="220" t="str">
        <f>IF(S5=0,"",VLOOKUP(S5,#REF!,2,0))</f>
        <v/>
      </c>
      <c r="S5" s="222"/>
      <c r="T5" s="223"/>
      <c r="U5" s="220"/>
      <c r="V5" s="220" t="str">
        <f>IF(W5=0,"",VLOOKUP(W5,#REF!,2,0))</f>
        <v/>
      </c>
      <c r="W5" s="222"/>
      <c r="X5" s="223"/>
      <c r="Y5" s="220"/>
      <c r="Z5" s="225"/>
    </row>
    <row r="6" spans="1:26" s="218" customFormat="1" x14ac:dyDescent="0.2">
      <c r="A6" s="221">
        <v>5</v>
      </c>
      <c r="B6" s="220" t="str">
        <f>IF(女子申込書!D13="","",女子申込書!$K$4)</f>
        <v/>
      </c>
      <c r="C6" s="220"/>
      <c r="D6" s="220" t="str">
        <f>CONCATENATE(女子申込書!D17,"  ",女子申込書!E17)</f>
        <v xml:space="preserve">  </v>
      </c>
      <c r="E6" s="220" t="str">
        <f>CONCATENATE(女子申込書!D16,"  ",女子申込書!E16)</f>
        <v xml:space="preserve">  </v>
      </c>
      <c r="F6" s="220" t="str">
        <f>IF(女子申込書!K16="","",女子申込書!$K$16)</f>
        <v/>
      </c>
      <c r="G6" s="220" t="str">
        <f>IF(女子申込書!F16="","",女子申込書!$F$16)</f>
        <v/>
      </c>
      <c r="H6" s="222" t="str">
        <f>IF(B6="","",女子申込書!$D$2)</f>
        <v/>
      </c>
      <c r="I6" s="454" t="str">
        <f>IF(B6="","",女子申込書!$L$16)</f>
        <v/>
      </c>
      <c r="J6" s="452" t="str">
        <f>IF(B6="","",女子申込書!$V$16)</f>
        <v/>
      </c>
      <c r="K6" s="453" t="str">
        <f>IF(B6="","",女子申込書!$AD$16)</f>
        <v/>
      </c>
      <c r="L6" s="454" t="str">
        <f>IF(B6="","",女子申込書!$L$17)</f>
        <v/>
      </c>
      <c r="M6" s="452" t="str">
        <f>IF(女子申込書!L17="","",女子申込書!$V$17)</f>
        <v/>
      </c>
      <c r="N6" s="453" t="str">
        <f>女子申込書!$AD$17</f>
        <v/>
      </c>
      <c r="O6" s="454" t="str">
        <f>IF(B6="","",女子申込書!$N$8)</f>
        <v/>
      </c>
      <c r="P6" s="454" t="str">
        <f>IF(B6="","",女子申込書!$V$51)</f>
        <v/>
      </c>
      <c r="Q6" s="224"/>
      <c r="R6" s="220" t="str">
        <f>IF(S6=0,"",VLOOKUP(S6,#REF!,2,0))</f>
        <v/>
      </c>
      <c r="S6" s="222"/>
      <c r="T6" s="223"/>
      <c r="U6" s="220"/>
      <c r="V6" s="220" t="str">
        <f>IF(W6=0,"",VLOOKUP(W6,#REF!,2,0))</f>
        <v/>
      </c>
      <c r="W6" s="222"/>
      <c r="X6" s="223"/>
      <c r="Y6" s="220"/>
      <c r="Z6" s="225"/>
    </row>
    <row r="7" spans="1:26" s="218" customFormat="1" x14ac:dyDescent="0.2">
      <c r="A7" s="221">
        <v>6</v>
      </c>
      <c r="B7" s="220" t="str">
        <f>IF(女子申込書!D14="","",女子申込書!$K$4)</f>
        <v/>
      </c>
      <c r="C7" s="220"/>
      <c r="D7" s="220" t="str">
        <f>CONCATENATE(女子申込書!D19,"  ",女子申込書!E19)</f>
        <v xml:space="preserve">  </v>
      </c>
      <c r="E7" s="220" t="str">
        <f>CONCATENATE(女子申込書!D18,"  ",女子申込書!E18)</f>
        <v xml:space="preserve">  </v>
      </c>
      <c r="F7" s="220" t="str">
        <f>IF(女子申込書!K18="","",女子申込書!$K$18)</f>
        <v/>
      </c>
      <c r="G7" s="220" t="str">
        <f>IF(女子申込書!F18="","",女子申込書!$F$18)</f>
        <v/>
      </c>
      <c r="H7" s="222" t="str">
        <f>IF(B7="","",女子申込書!$D$2)</f>
        <v/>
      </c>
      <c r="I7" s="454" t="str">
        <f>IF(B7="","",女子申込書!$L$18)</f>
        <v/>
      </c>
      <c r="J7" s="452" t="str">
        <f>IF(B7="","",女子申込書!$V$18)</f>
        <v/>
      </c>
      <c r="K7" s="453" t="str">
        <f>IF(B7="","",女子申込書!$AD$18)</f>
        <v/>
      </c>
      <c r="L7" s="454" t="str">
        <f>IF(B7="","",女子申込書!$L$19)</f>
        <v/>
      </c>
      <c r="M7" s="452" t="str">
        <f>IF(女子申込書!L19="","",女子申込書!$V$19)</f>
        <v/>
      </c>
      <c r="N7" s="453" t="str">
        <f>女子申込書!$AD$19</f>
        <v/>
      </c>
      <c r="O7" s="454" t="str">
        <f>IF(B7="","",女子申込書!$N$8)</f>
        <v/>
      </c>
      <c r="P7" s="454" t="str">
        <f>IF(B7="","",女子申込書!$V$51)</f>
        <v/>
      </c>
      <c r="Q7" s="224"/>
      <c r="R7" s="220" t="str">
        <f>IF(S7=0,"",VLOOKUP(S7,#REF!,2,0))</f>
        <v/>
      </c>
      <c r="S7" s="222"/>
      <c r="T7" s="223"/>
      <c r="U7" s="220"/>
      <c r="V7" s="220" t="str">
        <f>IF(W7=0,"",VLOOKUP(W7,#REF!,2,0))</f>
        <v/>
      </c>
      <c r="W7" s="222"/>
      <c r="X7" s="223"/>
      <c r="Y7" s="220"/>
      <c r="Z7" s="225"/>
    </row>
    <row r="8" spans="1:26" s="218" customFormat="1" x14ac:dyDescent="0.2">
      <c r="A8" s="221">
        <v>7</v>
      </c>
      <c r="B8" s="220" t="str">
        <f>IF(女子申込書!D15="","",女子申込書!$K$4)</f>
        <v/>
      </c>
      <c r="C8" s="220"/>
      <c r="D8" s="220" t="str">
        <f>CONCATENATE(女子申込書!D21,"  ",女子申込書!E21)</f>
        <v xml:space="preserve">  </v>
      </c>
      <c r="E8" s="220" t="str">
        <f>CONCATENATE(女子申込書!D20,"  ",女子申込書!E20)</f>
        <v xml:space="preserve">  </v>
      </c>
      <c r="F8" s="220" t="str">
        <f>IF(女子申込書!K20="","",女子申込書!$K$20)</f>
        <v/>
      </c>
      <c r="G8" s="220" t="str">
        <f>IF(女子申込書!F20="","",女子申込書!$F$20)</f>
        <v/>
      </c>
      <c r="H8" s="222" t="str">
        <f>IF(B8="","",女子申込書!$D$2)</f>
        <v/>
      </c>
      <c r="I8" s="454" t="str">
        <f>IF(B8="","",女子申込書!$L$20)</f>
        <v/>
      </c>
      <c r="J8" s="452" t="str">
        <f>IF(B8="","",女子申込書!$V$20)</f>
        <v/>
      </c>
      <c r="K8" s="453" t="str">
        <f>IF(B8="","",女子申込書!$AD$20)</f>
        <v/>
      </c>
      <c r="L8" s="454" t="str">
        <f>IF(B8="","",女子申込書!$L$21)</f>
        <v/>
      </c>
      <c r="M8" s="452" t="str">
        <f>IF(女子申込書!L21="","",女子申込書!$V$21)</f>
        <v/>
      </c>
      <c r="N8" s="453" t="str">
        <f>女子申込書!$AD$21</f>
        <v/>
      </c>
      <c r="O8" s="454" t="str">
        <f>IF(B8="","",女子申込書!$N$8)</f>
        <v/>
      </c>
      <c r="P8" s="454" t="str">
        <f>IF(B8="","",女子申込書!$V$51)</f>
        <v/>
      </c>
      <c r="Q8" s="224"/>
      <c r="R8" s="220" t="str">
        <f>IF(S8=0,"",VLOOKUP(S8,#REF!,2,0))</f>
        <v/>
      </c>
      <c r="S8" s="222"/>
      <c r="T8" s="223"/>
      <c r="U8" s="220"/>
      <c r="V8" s="220" t="str">
        <f>IF(W8=0,"",VLOOKUP(W8,#REF!,2,0))</f>
        <v/>
      </c>
      <c r="W8" s="222"/>
      <c r="X8" s="223"/>
      <c r="Y8" s="220"/>
      <c r="Z8" s="225"/>
    </row>
    <row r="9" spans="1:26" s="218" customFormat="1" x14ac:dyDescent="0.2">
      <c r="A9" s="221">
        <v>8</v>
      </c>
      <c r="B9" s="220" t="str">
        <f>IF(女子申込書!D16="","",女子申込書!$K$4)</f>
        <v/>
      </c>
      <c r="C9" s="220"/>
      <c r="D9" s="220" t="str">
        <f>CONCATENATE(女子申込書!D23,"  ",女子申込書!E23)</f>
        <v xml:space="preserve">  </v>
      </c>
      <c r="E9" s="220" t="str">
        <f>CONCATENATE(女子申込書!D22,"  ",女子申込書!E22)</f>
        <v xml:space="preserve">  </v>
      </c>
      <c r="F9" s="220" t="str">
        <f>IF(女子申込書!K22="","",女子申込書!$K$22)</f>
        <v/>
      </c>
      <c r="G9" s="220" t="str">
        <f>IF(女子申込書!F22="","",女子申込書!$F$22)</f>
        <v/>
      </c>
      <c r="H9" s="222" t="str">
        <f>IF(B9="","",女子申込書!$D$2)</f>
        <v/>
      </c>
      <c r="I9" s="454" t="str">
        <f>IF(B9="","",女子申込書!$L$22)</f>
        <v/>
      </c>
      <c r="J9" s="452" t="str">
        <f>IF(B9="","",女子申込書!$V$22)</f>
        <v/>
      </c>
      <c r="K9" s="453" t="str">
        <f>IF(B9="","",女子申込書!$AD$22)</f>
        <v/>
      </c>
      <c r="L9" s="454" t="str">
        <f>IF(B9="","",女子申込書!$L$23)</f>
        <v/>
      </c>
      <c r="M9" s="452" t="str">
        <f>IF(女子申込書!L23="","",女子申込書!$V$23)</f>
        <v/>
      </c>
      <c r="N9" s="453" t="str">
        <f>女子申込書!$AD$23</f>
        <v/>
      </c>
      <c r="O9" s="454" t="str">
        <f>IF(B9="","",女子申込書!$N$8)</f>
        <v/>
      </c>
      <c r="P9" s="454" t="str">
        <f>IF(B9="","",女子申込書!$V$51)</f>
        <v/>
      </c>
      <c r="Q9" s="224"/>
      <c r="R9" s="220" t="str">
        <f>IF(S9=0,"",VLOOKUP(S9,#REF!,2,0))</f>
        <v/>
      </c>
      <c r="S9" s="222"/>
      <c r="T9" s="223"/>
      <c r="U9" s="220"/>
      <c r="V9" s="220" t="str">
        <f>IF(W9=0,"",VLOOKUP(W9,#REF!,2,0))</f>
        <v/>
      </c>
      <c r="W9" s="222"/>
      <c r="X9" s="223"/>
      <c r="Y9" s="220"/>
      <c r="Z9" s="225"/>
    </row>
    <row r="10" spans="1:26" s="218" customFormat="1" x14ac:dyDescent="0.2">
      <c r="A10" s="221">
        <v>9</v>
      </c>
      <c r="B10" s="220" t="str">
        <f>IF(女子申込書!D17="","",女子申込書!$K$4)</f>
        <v/>
      </c>
      <c r="C10" s="220"/>
      <c r="D10" s="220" t="str">
        <f>CONCATENATE(女子申込書!D25,"  ",女子申込書!E25)</f>
        <v xml:space="preserve">  </v>
      </c>
      <c r="E10" s="220" t="str">
        <f>CONCATENATE(女子申込書!D24,"  ",女子申込書!E24)</f>
        <v xml:space="preserve">  </v>
      </c>
      <c r="F10" s="220" t="str">
        <f>IF(女子申込書!K24="","",女子申込書!$K$24)</f>
        <v/>
      </c>
      <c r="G10" s="220" t="str">
        <f>IF(女子申込書!F24="","",女子申込書!$F$24)</f>
        <v/>
      </c>
      <c r="H10" s="222" t="str">
        <f>IF(B10="","",女子申込書!$D$2)</f>
        <v/>
      </c>
      <c r="I10" s="454" t="str">
        <f>IF(B10="","",女子申込書!$L$24)</f>
        <v/>
      </c>
      <c r="J10" s="452" t="str">
        <f>IF(B10="","",女子申込書!$V$24)</f>
        <v/>
      </c>
      <c r="K10" s="453" t="str">
        <f>IF(B10="","",女子申込書!$AD$24)</f>
        <v/>
      </c>
      <c r="L10" s="454" t="str">
        <f>IF(B10="","",女子申込書!$L$25)</f>
        <v/>
      </c>
      <c r="M10" s="452" t="str">
        <f>IF(女子申込書!L25="","",女子申込書!$V$25)</f>
        <v/>
      </c>
      <c r="N10" s="453" t="str">
        <f>女子申込書!$AD$25</f>
        <v/>
      </c>
      <c r="O10" s="454" t="str">
        <f>IF(B10="","",女子申込書!$N$8)</f>
        <v/>
      </c>
      <c r="P10" s="454" t="str">
        <f>IF(B10="","",女子申込書!$V$51)</f>
        <v/>
      </c>
      <c r="Q10" s="224"/>
      <c r="R10" s="220" t="str">
        <f>IF(S10=0,"",VLOOKUP(S10,#REF!,2,0))</f>
        <v/>
      </c>
      <c r="S10" s="222"/>
      <c r="T10" s="223"/>
      <c r="U10" s="220"/>
      <c r="V10" s="220" t="str">
        <f>IF(W10=0,"",VLOOKUP(W10,#REF!,2,0))</f>
        <v/>
      </c>
      <c r="W10" s="222"/>
      <c r="X10" s="223"/>
      <c r="Y10" s="220"/>
      <c r="Z10" s="225"/>
    </row>
    <row r="11" spans="1:26" s="218" customFormat="1" x14ac:dyDescent="0.2">
      <c r="A11" s="221">
        <v>10</v>
      </c>
      <c r="B11" s="220" t="str">
        <f>IF(女子申込書!D18="","",女子申込書!$K$4)</f>
        <v/>
      </c>
      <c r="C11" s="220"/>
      <c r="D11" s="220" t="str">
        <f>CONCATENATE(女子申込書!D27,"  ",女子申込書!E27)</f>
        <v xml:space="preserve">  </v>
      </c>
      <c r="E11" s="220" t="str">
        <f>CONCATENATE(女子申込書!D26,"  ",女子申込書!E26)</f>
        <v xml:space="preserve">  </v>
      </c>
      <c r="F11" s="220" t="str">
        <f>IF(女子申込書!K26="","",女子申込書!$K$26)</f>
        <v/>
      </c>
      <c r="G11" s="220" t="str">
        <f>IF(女子申込書!F26="","",女子申込書!$F$26)</f>
        <v/>
      </c>
      <c r="H11" s="222" t="str">
        <f>IF(B11="","",女子申込書!$D$2)</f>
        <v/>
      </c>
      <c r="I11" s="454" t="str">
        <f>IF(B11="","",女子申込書!$L$26)</f>
        <v/>
      </c>
      <c r="J11" s="452" t="str">
        <f>IF(B11="","",女子申込書!$V$26)</f>
        <v/>
      </c>
      <c r="K11" s="453" t="str">
        <f>IF(B11="","",女子申込書!$AD$26)</f>
        <v/>
      </c>
      <c r="L11" s="454" t="str">
        <f>IF(B11="","",女子申込書!$L$27)</f>
        <v/>
      </c>
      <c r="M11" s="452" t="str">
        <f>IF(女子申込書!L27="","",女子申込書!$V$27)</f>
        <v/>
      </c>
      <c r="N11" s="453" t="str">
        <f>女子申込書!$AD$27</f>
        <v/>
      </c>
      <c r="O11" s="454" t="str">
        <f>IF(B11="","",女子申込書!$N$8)</f>
        <v/>
      </c>
      <c r="P11" s="454" t="str">
        <f>IF(B11="","",女子申込書!$V$51)</f>
        <v/>
      </c>
      <c r="Q11" s="224"/>
      <c r="R11" s="220" t="str">
        <f>IF(S11=0,"",VLOOKUP(S11,#REF!,2,0))</f>
        <v/>
      </c>
      <c r="S11" s="222"/>
      <c r="T11" s="223"/>
      <c r="U11" s="220"/>
      <c r="V11" s="220" t="str">
        <f>IF(W11=0,"",VLOOKUP(W11,#REF!,2,0))</f>
        <v/>
      </c>
      <c r="W11" s="222"/>
      <c r="X11" s="223"/>
      <c r="Y11" s="220"/>
      <c r="Z11" s="225"/>
    </row>
    <row r="12" spans="1:26" s="218" customFormat="1" x14ac:dyDescent="0.2">
      <c r="A12" s="221">
        <v>11</v>
      </c>
      <c r="B12" s="220" t="str">
        <f>IF(女子申込書!D19="","",女子申込書!$K$4)</f>
        <v/>
      </c>
      <c r="C12" s="220"/>
      <c r="D12" s="220" t="str">
        <f>CONCATENATE(女子申込書!D29,"  ",女子申込書!E29)</f>
        <v xml:space="preserve">  </v>
      </c>
      <c r="E12" s="220" t="str">
        <f>CONCATENATE(女子申込書!D28,"  ",女子申込書!E28)</f>
        <v xml:space="preserve">  </v>
      </c>
      <c r="F12" s="220" t="str">
        <f>IF(女子申込書!K28="","",女子申込書!$K$28)</f>
        <v/>
      </c>
      <c r="G12" s="220" t="str">
        <f>IF(女子申込書!F28="","",女子申込書!$F$28)</f>
        <v/>
      </c>
      <c r="H12" s="222" t="str">
        <f>IF(B12="","",女子申込書!$D$2)</f>
        <v/>
      </c>
      <c r="I12" s="454" t="str">
        <f>IF(B12="","",女子申込書!$L$28)</f>
        <v/>
      </c>
      <c r="J12" s="452" t="str">
        <f>IF(B12="","",女子申込書!$V$28)</f>
        <v/>
      </c>
      <c r="K12" s="453" t="str">
        <f>IF(B12="","",女子申込書!$AD$28)</f>
        <v/>
      </c>
      <c r="L12" s="454" t="str">
        <f>IF(B12="","",女子申込書!$L$29)</f>
        <v/>
      </c>
      <c r="M12" s="452" t="str">
        <f>IF(女子申込書!L29="","",女子申込書!$V$29)</f>
        <v/>
      </c>
      <c r="N12" s="453" t="str">
        <f>女子申込書!$AD$29</f>
        <v/>
      </c>
      <c r="O12" s="454" t="str">
        <f>IF(B12="","",女子申込書!$N$8)</f>
        <v/>
      </c>
      <c r="P12" s="454" t="str">
        <f>IF(B12="","",女子申込書!$V$51)</f>
        <v/>
      </c>
      <c r="Q12" s="224"/>
      <c r="R12" s="220" t="str">
        <f>IF(S12=0,"",VLOOKUP(S12,#REF!,2,0))</f>
        <v/>
      </c>
      <c r="S12" s="222"/>
      <c r="T12" s="223"/>
      <c r="U12" s="220"/>
      <c r="V12" s="220" t="str">
        <f>IF(W12=0,"",VLOOKUP(W12,#REF!,2,0))</f>
        <v/>
      </c>
      <c r="W12" s="222"/>
      <c r="X12" s="223"/>
      <c r="Y12" s="220"/>
      <c r="Z12" s="225"/>
    </row>
    <row r="13" spans="1:26" s="218" customFormat="1" x14ac:dyDescent="0.2">
      <c r="A13" s="221">
        <v>12</v>
      </c>
      <c r="B13" s="220" t="str">
        <f>IF(女子申込書!D20="","",女子申込書!$K$4)</f>
        <v/>
      </c>
      <c r="C13" s="220"/>
      <c r="D13" s="220" t="str">
        <f>CONCATENATE(女子申込書!D31,"  ",女子申込書!E31)</f>
        <v xml:space="preserve">  </v>
      </c>
      <c r="E13" s="220" t="str">
        <f>CONCATENATE(女子申込書!D30,"  ",女子申込書!E30)</f>
        <v xml:space="preserve">  </v>
      </c>
      <c r="F13" s="220" t="str">
        <f>IF(女子申込書!K30="","",女子申込書!$K$30)</f>
        <v/>
      </c>
      <c r="G13" s="220" t="str">
        <f>IF(女子申込書!F30="","",女子申込書!$F$30)</f>
        <v/>
      </c>
      <c r="H13" s="222" t="str">
        <f>IF(B13="","",女子申込書!$D$2)</f>
        <v/>
      </c>
      <c r="I13" s="454" t="str">
        <f>IF(B13="","",女子申込書!$L$30)</f>
        <v/>
      </c>
      <c r="J13" s="452" t="str">
        <f>IF(B13="","",女子申込書!$V$30)</f>
        <v/>
      </c>
      <c r="K13" s="453" t="str">
        <f>IF(B13="","",女子申込書!$AD$30)</f>
        <v/>
      </c>
      <c r="L13" s="454" t="str">
        <f>IF(B13="","",女子申込書!$L$31)</f>
        <v/>
      </c>
      <c r="M13" s="452" t="str">
        <f>IF(女子申込書!L31="","",女子申込書!$V$31)</f>
        <v/>
      </c>
      <c r="N13" s="453" t="str">
        <f>女子申込書!$AD$31</f>
        <v/>
      </c>
      <c r="O13" s="454" t="str">
        <f>IF(B13="","",女子申込書!$N$8)</f>
        <v/>
      </c>
      <c r="P13" s="454" t="str">
        <f>IF(B13="","",女子申込書!$V$51)</f>
        <v/>
      </c>
      <c r="Q13" s="224"/>
      <c r="R13" s="220" t="str">
        <f>IF(S13=0,"",VLOOKUP(S13,#REF!,2,0))</f>
        <v/>
      </c>
      <c r="S13" s="222"/>
      <c r="T13" s="223"/>
      <c r="U13" s="220"/>
      <c r="V13" s="220" t="str">
        <f>IF(W13=0,"",VLOOKUP(W13,#REF!,2,0))</f>
        <v/>
      </c>
      <c r="W13" s="222"/>
      <c r="X13" s="223"/>
      <c r="Y13" s="220"/>
      <c r="Z13" s="225"/>
    </row>
    <row r="14" spans="1:26" s="218" customFormat="1" x14ac:dyDescent="0.2">
      <c r="A14" s="221">
        <v>13</v>
      </c>
      <c r="B14" s="220" t="str">
        <f>IF(女子申込書!D21="","",女子申込書!$K$4)</f>
        <v/>
      </c>
      <c r="C14" s="220"/>
      <c r="D14" s="220" t="str">
        <f>CONCATENATE(女子申込書!D33,"  ",女子申込書!E33)</f>
        <v xml:space="preserve">  </v>
      </c>
      <c r="E14" s="220" t="str">
        <f>CONCATENATE(女子申込書!D32,"  ",女子申込書!E32)</f>
        <v xml:space="preserve">  </v>
      </c>
      <c r="F14" s="220" t="str">
        <f>IF(女子申込書!K32="","",女子申込書!$K$32)</f>
        <v/>
      </c>
      <c r="G14" s="220" t="str">
        <f>IF(女子申込書!F32="","",女子申込書!$F$32)</f>
        <v/>
      </c>
      <c r="H14" s="222" t="str">
        <f>IF(B14="","",女子申込書!$D$2)</f>
        <v/>
      </c>
      <c r="I14" s="454" t="str">
        <f>IF(B14="","",女子申込書!$L$32)</f>
        <v/>
      </c>
      <c r="J14" s="452" t="str">
        <f>IF(B14="","",女子申込書!$V$32)</f>
        <v/>
      </c>
      <c r="K14" s="453" t="str">
        <f>IF(B14="","",女子申込書!$AD$32)</f>
        <v/>
      </c>
      <c r="L14" s="454" t="str">
        <f>IF(B14="","",女子申込書!$L$33)</f>
        <v/>
      </c>
      <c r="M14" s="452" t="str">
        <f>IF(女子申込書!L33="","",女子申込書!$V$33)</f>
        <v/>
      </c>
      <c r="N14" s="453" t="str">
        <f>女子申込書!$AD$33</f>
        <v/>
      </c>
      <c r="O14" s="454" t="str">
        <f>IF(B14="","",女子申込書!$N$8)</f>
        <v/>
      </c>
      <c r="P14" s="454" t="str">
        <f>IF(B14="","",女子申込書!$V$51)</f>
        <v/>
      </c>
      <c r="Q14" s="224"/>
      <c r="R14" s="220" t="str">
        <f>IF(S14=0,"",VLOOKUP(S14,#REF!,2,0))</f>
        <v/>
      </c>
      <c r="S14" s="222"/>
      <c r="T14" s="223"/>
      <c r="U14" s="220"/>
      <c r="V14" s="220" t="str">
        <f>IF(W14=0,"",VLOOKUP(W14,#REF!,2,0))</f>
        <v/>
      </c>
      <c r="W14" s="222"/>
      <c r="X14" s="223"/>
      <c r="Y14" s="220"/>
      <c r="Z14" s="225"/>
    </row>
    <row r="15" spans="1:26" s="218" customFormat="1" x14ac:dyDescent="0.2">
      <c r="A15" s="221">
        <v>14</v>
      </c>
      <c r="B15" s="220" t="str">
        <f>IF(女子申込書!D22="","",女子申込書!$K$4)</f>
        <v/>
      </c>
      <c r="C15" s="220"/>
      <c r="D15" s="220" t="str">
        <f>CONCATENATE(女子申込書!D35,"  ",女子申込書!E35)</f>
        <v xml:space="preserve">  </v>
      </c>
      <c r="E15" s="220" t="str">
        <f>CONCATENATE(女子申込書!D34,"  ",女子申込書!E34)</f>
        <v xml:space="preserve">  </v>
      </c>
      <c r="F15" s="220" t="str">
        <f>IF(女子申込書!K34="","",女子申込書!$K$34)</f>
        <v/>
      </c>
      <c r="G15" s="220" t="str">
        <f>IF(女子申込書!F34="","",女子申込書!$F$34)</f>
        <v/>
      </c>
      <c r="H15" s="222" t="str">
        <f>IF(B15="","",女子申込書!$D$2)</f>
        <v/>
      </c>
      <c r="I15" s="454" t="str">
        <f>IF(B15="","",女子申込書!$L$34)</f>
        <v/>
      </c>
      <c r="J15" s="452" t="str">
        <f>IF(B15="","",女子申込書!$V$34)</f>
        <v/>
      </c>
      <c r="K15" s="453" t="str">
        <f>IF(B15="","",女子申込書!$AD$34)</f>
        <v/>
      </c>
      <c r="L15" s="454" t="str">
        <f>IF(B15="","",女子申込書!$L$35)</f>
        <v/>
      </c>
      <c r="M15" s="452" t="str">
        <f>IF(女子申込書!L35="","",女子申込書!$V$35)</f>
        <v/>
      </c>
      <c r="N15" s="453" t="str">
        <f>女子申込書!$AD$35</f>
        <v/>
      </c>
      <c r="O15" s="454" t="str">
        <f>IF(B15="","",女子申込書!$N$8)</f>
        <v/>
      </c>
      <c r="P15" s="454" t="str">
        <f>IF(B15="","",女子申込書!$V$51)</f>
        <v/>
      </c>
      <c r="Q15" s="224"/>
      <c r="R15" s="220" t="str">
        <f>IF(S15=0,"",VLOOKUP(S15,#REF!,2,0))</f>
        <v/>
      </c>
      <c r="S15" s="222"/>
      <c r="T15" s="223"/>
      <c r="U15" s="220"/>
      <c r="V15" s="220" t="str">
        <f>IF(W15=0,"",VLOOKUP(W15,#REF!,2,0))</f>
        <v/>
      </c>
      <c r="W15" s="222"/>
      <c r="X15" s="223"/>
      <c r="Y15" s="220"/>
      <c r="Z15" s="225"/>
    </row>
    <row r="16" spans="1:26" s="218" customFormat="1" x14ac:dyDescent="0.2">
      <c r="A16" s="221">
        <v>15</v>
      </c>
      <c r="B16" s="220" t="str">
        <f>IF(女子申込書!D23="","",女子申込書!$K$4)</f>
        <v/>
      </c>
      <c r="C16" s="220"/>
      <c r="D16" s="220" t="str">
        <f>CONCATENATE(女子申込書!D37,"  ",女子申込書!E37)</f>
        <v xml:space="preserve">  </v>
      </c>
      <c r="E16" s="220" t="str">
        <f>CONCATENATE(女子申込書!D36,"  ",女子申込書!E36)</f>
        <v xml:space="preserve">  </v>
      </c>
      <c r="F16" s="220" t="str">
        <f>IF(女子申込書!K36="","",女子申込書!$K$36)</f>
        <v/>
      </c>
      <c r="G16" s="220" t="str">
        <f>IF(女子申込書!F36="","",女子申込書!$F$36)</f>
        <v/>
      </c>
      <c r="H16" s="222" t="str">
        <f>IF(B16="","",女子申込書!$D$2)</f>
        <v/>
      </c>
      <c r="I16" s="454" t="str">
        <f>IF(B16="","",女子申込書!$L$36)</f>
        <v/>
      </c>
      <c r="J16" s="452" t="str">
        <f>IF(B16="","",女子申込書!$V$36)</f>
        <v/>
      </c>
      <c r="K16" s="453" t="str">
        <f>IF(B16="","",女子申込書!$AD$36)</f>
        <v/>
      </c>
      <c r="L16" s="454" t="str">
        <f>IF(B16="","",女子申込書!$L$37)</f>
        <v/>
      </c>
      <c r="M16" s="452" t="str">
        <f>IF(女子申込書!L37="","",女子申込書!$V$37)</f>
        <v/>
      </c>
      <c r="N16" s="453" t="str">
        <f>女子申込書!$AD$37</f>
        <v/>
      </c>
      <c r="O16" s="454" t="str">
        <f>IF(B16="","",女子申込書!$N$8)</f>
        <v/>
      </c>
      <c r="P16" s="454" t="str">
        <f>IF(B16="","",女子申込書!$V$51)</f>
        <v/>
      </c>
      <c r="Q16" s="224"/>
      <c r="R16" s="220" t="str">
        <f>IF(S16=0,"",VLOOKUP(S16,#REF!,2,0))</f>
        <v/>
      </c>
      <c r="S16" s="222"/>
      <c r="T16" s="223"/>
      <c r="U16" s="220"/>
      <c r="V16" s="220" t="str">
        <f>IF(W16=0,"",VLOOKUP(W16,#REF!,2,0))</f>
        <v/>
      </c>
      <c r="W16" s="222"/>
      <c r="X16" s="223"/>
      <c r="Y16" s="220"/>
      <c r="Z16" s="225"/>
    </row>
    <row r="17" spans="1:26" s="218" customFormat="1" x14ac:dyDescent="0.2">
      <c r="A17" s="221">
        <v>16</v>
      </c>
      <c r="B17" s="220" t="str">
        <f>IF(女子申込書!D24="","",女子申込書!$K$4)</f>
        <v/>
      </c>
      <c r="C17" s="220"/>
      <c r="D17" s="220" t="str">
        <f>CONCATENATE(女子申込書!D39,"  ",女子申込書!E39)</f>
        <v xml:space="preserve">  </v>
      </c>
      <c r="E17" s="220" t="str">
        <f>CONCATENATE(女子申込書!D38,"  ",女子申込書!E38)</f>
        <v xml:space="preserve">  </v>
      </c>
      <c r="F17" s="220" t="str">
        <f>IF(女子申込書!K38="","",女子申込書!$K$38)</f>
        <v/>
      </c>
      <c r="G17" s="220" t="str">
        <f>IF(女子申込書!F38="","",女子申込書!$F$38)</f>
        <v/>
      </c>
      <c r="H17" s="222" t="str">
        <f>IF(B17="","",女子申込書!$D$2)</f>
        <v/>
      </c>
      <c r="I17" s="454" t="str">
        <f>IF(B17="","",女子申込書!$L$38)</f>
        <v/>
      </c>
      <c r="J17" s="452" t="str">
        <f>IF(B17="","",女子申込書!$V$38)</f>
        <v/>
      </c>
      <c r="K17" s="453" t="str">
        <f>IF(B17="","",女子申込書!$AD$38)</f>
        <v/>
      </c>
      <c r="L17" s="454" t="str">
        <f>IF(B17="","",女子申込書!$L$39)</f>
        <v/>
      </c>
      <c r="M17" s="452" t="str">
        <f>IF(女子申込書!L39="","",女子申込書!$V$39)</f>
        <v/>
      </c>
      <c r="N17" s="453" t="str">
        <f>女子申込書!$AD$39</f>
        <v/>
      </c>
      <c r="O17" s="454" t="str">
        <f>IF(B17="","",女子申込書!$N$8)</f>
        <v/>
      </c>
      <c r="P17" s="454" t="str">
        <f>IF(B17="","",女子申込書!$V$51)</f>
        <v/>
      </c>
      <c r="Q17" s="224"/>
      <c r="R17" s="220" t="str">
        <f>IF(S17=0,"",VLOOKUP(S17,#REF!,2,0))</f>
        <v/>
      </c>
      <c r="S17" s="222"/>
      <c r="T17" s="223"/>
      <c r="U17" s="220"/>
      <c r="V17" s="220" t="str">
        <f>IF(W17=0,"",VLOOKUP(W17,#REF!,2,0))</f>
        <v/>
      </c>
      <c r="W17" s="222"/>
      <c r="X17" s="223"/>
      <c r="Y17" s="220"/>
      <c r="Z17" s="225"/>
    </row>
    <row r="18" spans="1:26" s="218" customFormat="1" x14ac:dyDescent="0.2">
      <c r="A18" s="221">
        <v>17</v>
      </c>
      <c r="B18" s="220" t="str">
        <f>IF(女子申込書!D25="","",女子申込書!$K$4)</f>
        <v/>
      </c>
      <c r="C18" s="220"/>
      <c r="D18" s="220" t="str">
        <f>CONCATENATE(女子申込書!D41,"  ",女子申込書!E41)</f>
        <v xml:space="preserve">  </v>
      </c>
      <c r="E18" s="220" t="str">
        <f>CONCATENATE(女子申込書!D40,"  ",女子申込書!E40)</f>
        <v xml:space="preserve">  </v>
      </c>
      <c r="F18" s="220" t="str">
        <f>IF(女子申込書!K40="","",女子申込書!$K$40)</f>
        <v/>
      </c>
      <c r="G18" s="220" t="str">
        <f>IF(女子申込書!F40="","",女子申込書!$F$40)</f>
        <v/>
      </c>
      <c r="H18" s="222" t="str">
        <f>IF(B18="","",女子申込書!$D$2)</f>
        <v/>
      </c>
      <c r="I18" s="454" t="str">
        <f>IF(B18="","",女子申込書!$L$40)</f>
        <v/>
      </c>
      <c r="J18" s="452" t="str">
        <f>IF(B18="","",女子申込書!$V$40)</f>
        <v/>
      </c>
      <c r="K18" s="453" t="str">
        <f>IF(B18="","",女子申込書!$AD$40)</f>
        <v/>
      </c>
      <c r="L18" s="454" t="str">
        <f>IF(B18="","",女子申込書!$L$41)</f>
        <v/>
      </c>
      <c r="M18" s="452" t="str">
        <f>IF(女子申込書!L41="","",女子申込書!$V$41)</f>
        <v/>
      </c>
      <c r="N18" s="453" t="str">
        <f>女子申込書!$AD$41</f>
        <v/>
      </c>
      <c r="O18" s="454" t="str">
        <f>IF(B18="","",女子申込書!$N$8)</f>
        <v/>
      </c>
      <c r="P18" s="454" t="str">
        <f>IF(B18="","",女子申込書!$V$51)</f>
        <v/>
      </c>
      <c r="Q18" s="224"/>
      <c r="R18" s="220" t="str">
        <f>IF(S18=0,"",VLOOKUP(S18,#REF!,2,0))</f>
        <v/>
      </c>
      <c r="S18" s="222"/>
      <c r="T18" s="223"/>
      <c r="U18" s="220"/>
      <c r="V18" s="220" t="str">
        <f>IF(W18=0,"",VLOOKUP(W18,#REF!,2,0))</f>
        <v/>
      </c>
      <c r="W18" s="222"/>
      <c r="X18" s="223"/>
      <c r="Y18" s="220"/>
      <c r="Z18" s="225"/>
    </row>
    <row r="19" spans="1:26" s="218" customFormat="1" x14ac:dyDescent="0.2">
      <c r="A19" s="221">
        <v>18</v>
      </c>
      <c r="B19" s="220" t="str">
        <f>IF(女子申込書!D26="","",女子申込書!$K$4)</f>
        <v/>
      </c>
      <c r="C19" s="220"/>
      <c r="D19" s="220" t="str">
        <f>CONCATENATE(女子申込書!D43,"  ",女子申込書!E43)</f>
        <v xml:space="preserve">  </v>
      </c>
      <c r="E19" s="220" t="str">
        <f>CONCATENATE(女子申込書!D42,"  ",女子申込書!E42)</f>
        <v xml:space="preserve">  </v>
      </c>
      <c r="F19" s="220" t="str">
        <f>IF(女子申込書!K42="","",女子申込書!$K$42)</f>
        <v/>
      </c>
      <c r="G19" s="220" t="str">
        <f>IF(女子申込書!F42="","",女子申込書!$F$42)</f>
        <v/>
      </c>
      <c r="H19" s="222" t="str">
        <f>IF(B19="","",女子申込書!$D$2)</f>
        <v/>
      </c>
      <c r="I19" s="454" t="str">
        <f>IF(B19="","",女子申込書!$L$42)</f>
        <v/>
      </c>
      <c r="J19" s="452" t="str">
        <f>IF(B19="","",女子申込書!$V$42)</f>
        <v/>
      </c>
      <c r="K19" s="453" t="str">
        <f>IF(B19="","",女子申込書!$AD$42)</f>
        <v/>
      </c>
      <c r="L19" s="454" t="str">
        <f>IF(B19="","",女子申込書!$L$43)</f>
        <v/>
      </c>
      <c r="M19" s="452" t="str">
        <f>IF(女子申込書!L43="","",女子申込書!$V$43)</f>
        <v/>
      </c>
      <c r="N19" s="453" t="str">
        <f>女子申込書!$AD$43</f>
        <v/>
      </c>
      <c r="O19" s="454" t="str">
        <f>IF(B19="","",女子申込書!$N$8)</f>
        <v/>
      </c>
      <c r="P19" s="454" t="str">
        <f>IF(B19="","",女子申込書!$V$51)</f>
        <v/>
      </c>
      <c r="Q19" s="224"/>
      <c r="R19" s="220" t="str">
        <f>IF(S19=0,"",VLOOKUP(S19,#REF!,2,0))</f>
        <v/>
      </c>
      <c r="S19" s="222"/>
      <c r="T19" s="223"/>
      <c r="U19" s="220"/>
      <c r="V19" s="220" t="str">
        <f>IF(W19=0,"",VLOOKUP(W19,#REF!,2,0))</f>
        <v/>
      </c>
      <c r="W19" s="222"/>
      <c r="X19" s="223"/>
      <c r="Y19" s="220"/>
      <c r="Z19" s="225"/>
    </row>
    <row r="20" spans="1:26" s="218" customFormat="1" x14ac:dyDescent="0.2">
      <c r="A20" s="221">
        <v>19</v>
      </c>
      <c r="B20" s="220" t="str">
        <f>IF(女子申込書!D27="","",女子申込書!$K$4)</f>
        <v/>
      </c>
      <c r="C20" s="220"/>
      <c r="D20" s="220" t="str">
        <f>CONCATENATE(女子申込書!D45,"  ",女子申込書!E45)</f>
        <v xml:space="preserve">  </v>
      </c>
      <c r="E20" s="220" t="str">
        <f>CONCATENATE(女子申込書!D44,"  ",女子申込書!E44)</f>
        <v xml:space="preserve">  </v>
      </c>
      <c r="F20" s="220" t="str">
        <f>IF(女子申込書!K44="","",女子申込書!$K$44)</f>
        <v/>
      </c>
      <c r="G20" s="220" t="str">
        <f>IF(女子申込書!F44="","",女子申込書!$F$44)</f>
        <v/>
      </c>
      <c r="H20" s="222" t="str">
        <f>IF(B20="","",女子申込書!$D$2)</f>
        <v/>
      </c>
      <c r="I20" s="454" t="str">
        <f>IF(B20="","",女子申込書!$L$44)</f>
        <v/>
      </c>
      <c r="J20" s="452" t="str">
        <f>IF(B20="","",女子申込書!$V$44)</f>
        <v/>
      </c>
      <c r="K20" s="453" t="str">
        <f>IF(B20="","",女子申込書!$AD$44)</f>
        <v/>
      </c>
      <c r="L20" s="454" t="str">
        <f>IF(B20="","",女子申込書!$L$45)</f>
        <v/>
      </c>
      <c r="M20" s="452" t="str">
        <f>IF(女子申込書!L45="","",女子申込書!$V$45)</f>
        <v/>
      </c>
      <c r="N20" s="453" t="str">
        <f>女子申込書!$AD$45</f>
        <v/>
      </c>
      <c r="O20" s="454" t="str">
        <f>IF(B20="","",女子申込書!$N$8)</f>
        <v/>
      </c>
      <c r="P20" s="454" t="str">
        <f>IF(B20="","",女子申込書!$V$51)</f>
        <v/>
      </c>
      <c r="Q20" s="224"/>
      <c r="R20" s="220" t="str">
        <f>IF(S20=0,"",VLOOKUP(S20,#REF!,2,0))</f>
        <v/>
      </c>
      <c r="S20" s="222"/>
      <c r="T20" s="223"/>
      <c r="U20" s="220"/>
      <c r="V20" s="220" t="str">
        <f>IF(W20=0,"",VLOOKUP(W20,#REF!,2,0))</f>
        <v/>
      </c>
      <c r="W20" s="222"/>
      <c r="X20" s="223"/>
      <c r="Y20" s="220"/>
      <c r="Z20" s="225"/>
    </row>
    <row r="21" spans="1:26" s="218" customFormat="1" x14ac:dyDescent="0.2">
      <c r="A21" s="221">
        <v>20</v>
      </c>
      <c r="B21" s="220" t="str">
        <f>IF(女子申込書!D28="","",女子申込書!$K$4)</f>
        <v/>
      </c>
      <c r="C21" s="220"/>
      <c r="D21" s="220" t="str">
        <f>CONCATENATE(女子申込書!D47,"  ",女子申込書!E47)</f>
        <v xml:space="preserve">  </v>
      </c>
      <c r="E21" s="220" t="str">
        <f>CONCATENATE(男子申込書!D46,"  ",男子申込書!E46)</f>
        <v xml:space="preserve">  </v>
      </c>
      <c r="F21" s="220" t="str">
        <f>IF(女子申込書!K45="","",女子申込書!$K$45)</f>
        <v/>
      </c>
      <c r="G21" s="220" t="str">
        <f>IF(女子申込書!F46="","",女子申込書!$F$46)</f>
        <v/>
      </c>
      <c r="H21" s="222" t="str">
        <f>IF(B21="","",女子申込書!$D$2)</f>
        <v/>
      </c>
      <c r="I21" s="454" t="str">
        <f>IF(B21="","",女子申込書!$L$46)</f>
        <v/>
      </c>
      <c r="J21" s="452" t="str">
        <f>IF(B21="","",女子申込書!$V$46)</f>
        <v/>
      </c>
      <c r="K21" s="453" t="str">
        <f>IF(B21="","",女子申込書!$AD$46)</f>
        <v/>
      </c>
      <c r="L21" s="454" t="str">
        <f>IF(B21="","",女子申込書!$L$47)</f>
        <v/>
      </c>
      <c r="M21" s="452" t="str">
        <f>IF(女子申込書!L47="","",女子申込書!$V$47)</f>
        <v/>
      </c>
      <c r="N21" s="453" t="str">
        <f>女子申込書!$AD$47</f>
        <v/>
      </c>
      <c r="O21" s="454" t="str">
        <f>IF(B21="","",女子申込書!$N$8)</f>
        <v/>
      </c>
      <c r="P21" s="454" t="str">
        <f>IF(B21="","",女子申込書!$V$51)</f>
        <v/>
      </c>
      <c r="Q21" s="224"/>
      <c r="R21" s="220" t="str">
        <f>IF(S21=0,"",VLOOKUP(S21,#REF!,2,0))</f>
        <v/>
      </c>
      <c r="S21" s="222"/>
      <c r="T21" s="223"/>
      <c r="U21" s="220"/>
      <c r="V21" s="220" t="str">
        <f>IF(W21=0,"",VLOOKUP(W21,#REF!,2,0))</f>
        <v/>
      </c>
      <c r="W21" s="222"/>
      <c r="X21" s="223"/>
      <c r="Y21" s="220"/>
      <c r="Z21" s="225"/>
    </row>
    <row r="22" spans="1:26" s="218" customFormat="1" x14ac:dyDescent="0.2">
      <c r="A22" s="225"/>
    </row>
    <row r="23" spans="1:26" s="218" customFormat="1" x14ac:dyDescent="0.2">
      <c r="A23" s="225"/>
    </row>
    <row r="24" spans="1:26" s="218" customFormat="1" x14ac:dyDescent="0.2">
      <c r="A24" s="225"/>
    </row>
    <row r="25" spans="1:26" s="218" customFormat="1" x14ac:dyDescent="0.2">
      <c r="A25" s="225"/>
    </row>
    <row r="26" spans="1:26" s="218" customFormat="1" x14ac:dyDescent="0.2">
      <c r="A26" s="225"/>
    </row>
    <row r="27" spans="1:26" s="218" customFormat="1" x14ac:dyDescent="0.2">
      <c r="A27" s="225"/>
    </row>
    <row r="28" spans="1:26" s="218" customFormat="1" x14ac:dyDescent="0.2">
      <c r="A28" s="225"/>
    </row>
    <row r="29" spans="1:26" s="218" customFormat="1" x14ac:dyDescent="0.2">
      <c r="A29" s="225"/>
    </row>
    <row r="30" spans="1:26" s="218" customFormat="1" x14ac:dyDescent="0.2">
      <c r="A30" s="225"/>
    </row>
    <row r="31" spans="1:26" s="218" customFormat="1" x14ac:dyDescent="0.2">
      <c r="A31" s="225"/>
    </row>
    <row r="32" spans="1:26" s="218" customFormat="1" x14ac:dyDescent="0.2">
      <c r="A32" s="225"/>
    </row>
    <row r="33" spans="1:1" s="218" customFormat="1" x14ac:dyDescent="0.2">
      <c r="A33" s="225"/>
    </row>
    <row r="34" spans="1:1" s="218" customFormat="1" x14ac:dyDescent="0.2">
      <c r="A34" s="225"/>
    </row>
    <row r="35" spans="1:1" s="218" customFormat="1" x14ac:dyDescent="0.2">
      <c r="A35" s="225"/>
    </row>
    <row r="36" spans="1:1" s="218" customFormat="1" x14ac:dyDescent="0.2">
      <c r="A36" s="225"/>
    </row>
    <row r="37" spans="1:1" s="218" customFormat="1" x14ac:dyDescent="0.2">
      <c r="A37" s="225"/>
    </row>
    <row r="38" spans="1:1" s="218" customFormat="1" x14ac:dyDescent="0.2">
      <c r="A38" s="225"/>
    </row>
    <row r="39" spans="1:1" s="218" customFormat="1" x14ac:dyDescent="0.2">
      <c r="A39" s="225"/>
    </row>
    <row r="40" spans="1:1" s="218" customFormat="1" x14ac:dyDescent="0.2">
      <c r="A40" s="225"/>
    </row>
    <row r="41" spans="1:1" s="218" customFormat="1" x14ac:dyDescent="0.2">
      <c r="A41" s="225"/>
    </row>
    <row r="42" spans="1:1" s="218" customFormat="1" x14ac:dyDescent="0.2">
      <c r="A42" s="225"/>
    </row>
    <row r="43" spans="1:1" s="218" customFormat="1" x14ac:dyDescent="0.2">
      <c r="A43" s="225"/>
    </row>
    <row r="44" spans="1:1" s="218" customFormat="1" x14ac:dyDescent="0.2">
      <c r="A44" s="225"/>
    </row>
    <row r="45" spans="1:1" s="218" customFormat="1" x14ac:dyDescent="0.2">
      <c r="A45" s="225"/>
    </row>
    <row r="46" spans="1:1" s="218" customFormat="1" x14ac:dyDescent="0.2">
      <c r="A46" s="225"/>
    </row>
    <row r="47" spans="1:1" s="218" customFormat="1" x14ac:dyDescent="0.2">
      <c r="A47" s="225"/>
    </row>
    <row r="48" spans="1:1" s="218" customFormat="1" x14ac:dyDescent="0.2">
      <c r="A48" s="225"/>
    </row>
    <row r="49" spans="1:1" s="218" customFormat="1" x14ac:dyDescent="0.2">
      <c r="A49" s="225"/>
    </row>
    <row r="50" spans="1:1" s="218" customFormat="1" x14ac:dyDescent="0.2">
      <c r="A50" s="225"/>
    </row>
    <row r="51" spans="1:1" s="218" customFormat="1" x14ac:dyDescent="0.2">
      <c r="A51" s="225"/>
    </row>
    <row r="52" spans="1:1" s="218" customFormat="1" x14ac:dyDescent="0.2">
      <c r="A52" s="225"/>
    </row>
    <row r="53" spans="1:1" s="218" customFormat="1" x14ac:dyDescent="0.2">
      <c r="A53" s="225"/>
    </row>
    <row r="54" spans="1:1" s="218" customFormat="1" x14ac:dyDescent="0.2">
      <c r="A54" s="225"/>
    </row>
    <row r="55" spans="1:1" s="218" customFormat="1" x14ac:dyDescent="0.2">
      <c r="A55" s="225"/>
    </row>
    <row r="56" spans="1:1" s="218" customFormat="1" x14ac:dyDescent="0.2">
      <c r="A56" s="225"/>
    </row>
    <row r="57" spans="1:1" s="218" customFormat="1" x14ac:dyDescent="0.2">
      <c r="A57" s="225"/>
    </row>
    <row r="58" spans="1:1" s="218" customFormat="1" x14ac:dyDescent="0.2">
      <c r="A58" s="225"/>
    </row>
    <row r="59" spans="1:1" s="218" customFormat="1" x14ac:dyDescent="0.2">
      <c r="A59" s="225"/>
    </row>
    <row r="60" spans="1:1" s="218" customFormat="1" x14ac:dyDescent="0.2">
      <c r="A60" s="225"/>
    </row>
    <row r="61" spans="1:1" s="218" customFormat="1" x14ac:dyDescent="0.2">
      <c r="A61" s="225"/>
    </row>
    <row r="62" spans="1:1" s="218" customFormat="1" x14ac:dyDescent="0.2">
      <c r="A62" s="225"/>
    </row>
    <row r="63" spans="1:1" s="218" customFormat="1" x14ac:dyDescent="0.2">
      <c r="A63" s="225"/>
    </row>
    <row r="64" spans="1:1" s="218" customFormat="1" x14ac:dyDescent="0.2">
      <c r="A64" s="225"/>
    </row>
    <row r="65" spans="1:1" s="218" customFormat="1" x14ac:dyDescent="0.2">
      <c r="A65" s="225"/>
    </row>
    <row r="66" spans="1:1" s="218" customFormat="1" x14ac:dyDescent="0.2">
      <c r="A66" s="225"/>
    </row>
    <row r="67" spans="1:1" s="218" customFormat="1" x14ac:dyDescent="0.2">
      <c r="A67" s="225"/>
    </row>
    <row r="68" spans="1:1" s="218" customFormat="1" x14ac:dyDescent="0.2">
      <c r="A68" s="225"/>
    </row>
    <row r="69" spans="1:1" s="218" customFormat="1" x14ac:dyDescent="0.2">
      <c r="A69" s="225"/>
    </row>
    <row r="70" spans="1:1" s="218" customFormat="1" x14ac:dyDescent="0.2">
      <c r="A70" s="225"/>
    </row>
    <row r="71" spans="1:1" s="218" customFormat="1" x14ac:dyDescent="0.2">
      <c r="A71" s="225"/>
    </row>
    <row r="72" spans="1:1" s="218" customFormat="1" x14ac:dyDescent="0.2">
      <c r="A72" s="225"/>
    </row>
    <row r="73" spans="1:1" s="218" customFormat="1" x14ac:dyDescent="0.2">
      <c r="A73" s="225"/>
    </row>
    <row r="74" spans="1:1" s="218" customFormat="1" x14ac:dyDescent="0.2">
      <c r="A74" s="225"/>
    </row>
    <row r="75" spans="1:1" s="218" customFormat="1" x14ac:dyDescent="0.2">
      <c r="A75" s="225"/>
    </row>
    <row r="76" spans="1:1" s="218" customFormat="1" x14ac:dyDescent="0.2">
      <c r="A76" s="225"/>
    </row>
    <row r="77" spans="1:1" s="218" customFormat="1" x14ac:dyDescent="0.2">
      <c r="A77" s="225"/>
    </row>
    <row r="78" spans="1:1" s="218" customFormat="1" x14ac:dyDescent="0.2">
      <c r="A78" s="225"/>
    </row>
    <row r="79" spans="1:1" s="218" customFormat="1" x14ac:dyDescent="0.2">
      <c r="A79" s="225"/>
    </row>
    <row r="80" spans="1:1" s="218" customFormat="1" x14ac:dyDescent="0.2">
      <c r="A80" s="225"/>
    </row>
    <row r="81" spans="1:1" s="218" customFormat="1" x14ac:dyDescent="0.2">
      <c r="A81" s="225"/>
    </row>
    <row r="82" spans="1:1" s="218" customFormat="1" x14ac:dyDescent="0.2">
      <c r="A82" s="225"/>
    </row>
    <row r="83" spans="1:1" s="218" customFormat="1" x14ac:dyDescent="0.2">
      <c r="A83" s="225"/>
    </row>
    <row r="84" spans="1:1" s="218" customFormat="1" x14ac:dyDescent="0.2">
      <c r="A84" s="225"/>
    </row>
    <row r="85" spans="1:1" s="218" customFormat="1" x14ac:dyDescent="0.2">
      <c r="A85" s="225"/>
    </row>
    <row r="86" spans="1:1" s="218" customFormat="1" x14ac:dyDescent="0.2">
      <c r="A86" s="225"/>
    </row>
    <row r="87" spans="1:1" s="218" customFormat="1" x14ac:dyDescent="0.2">
      <c r="A87" s="225"/>
    </row>
    <row r="88" spans="1:1" s="218" customFormat="1" x14ac:dyDescent="0.2">
      <c r="A88" s="225"/>
    </row>
    <row r="89" spans="1:1" s="218" customFormat="1" x14ac:dyDescent="0.2">
      <c r="A89" s="225"/>
    </row>
    <row r="90" spans="1:1" s="218" customFormat="1" x14ac:dyDescent="0.2">
      <c r="A90" s="225"/>
    </row>
    <row r="91" spans="1:1" s="218" customFormat="1" x14ac:dyDescent="0.2">
      <c r="A91" s="225"/>
    </row>
    <row r="92" spans="1:1" s="218" customFormat="1" x14ac:dyDescent="0.2">
      <c r="A92" s="225"/>
    </row>
    <row r="93" spans="1:1" s="218" customFormat="1" x14ac:dyDescent="0.2">
      <c r="A93" s="225"/>
    </row>
    <row r="94" spans="1:1" s="218" customFormat="1" x14ac:dyDescent="0.2">
      <c r="A94" s="225"/>
    </row>
    <row r="95" spans="1:1" s="218" customFormat="1" x14ac:dyDescent="0.2">
      <c r="A95" s="225"/>
    </row>
    <row r="96" spans="1:1" s="218" customFormat="1" x14ac:dyDescent="0.2">
      <c r="A96" s="225"/>
    </row>
    <row r="97" spans="1:1" s="218" customFormat="1" x14ac:dyDescent="0.2">
      <c r="A97" s="225"/>
    </row>
    <row r="98" spans="1:1" s="218" customFormat="1" x14ac:dyDescent="0.2">
      <c r="A98" s="225"/>
    </row>
    <row r="99" spans="1:1" s="218" customFormat="1" x14ac:dyDescent="0.2">
      <c r="A99" s="225"/>
    </row>
    <row r="100" spans="1:1" s="218" customFormat="1" x14ac:dyDescent="0.2">
      <c r="A100" s="225"/>
    </row>
    <row r="101" spans="1:1" s="218" customFormat="1" x14ac:dyDescent="0.2">
      <c r="A101" s="225"/>
    </row>
    <row r="102" spans="1:1" s="218" customFormat="1" x14ac:dyDescent="0.2">
      <c r="A102" s="225"/>
    </row>
    <row r="103" spans="1:1" s="218" customFormat="1" x14ac:dyDescent="0.2">
      <c r="A103" s="225"/>
    </row>
    <row r="104" spans="1:1" s="218" customFormat="1" x14ac:dyDescent="0.2">
      <c r="A104" s="225"/>
    </row>
    <row r="105" spans="1:1" s="218" customFormat="1" x14ac:dyDescent="0.2">
      <c r="A105" s="225"/>
    </row>
    <row r="106" spans="1:1" s="218" customFormat="1" x14ac:dyDescent="0.2">
      <c r="A106" s="225"/>
    </row>
    <row r="107" spans="1:1" s="218" customFormat="1" x14ac:dyDescent="0.2">
      <c r="A107" s="225"/>
    </row>
    <row r="108" spans="1:1" s="218" customFormat="1" x14ac:dyDescent="0.2">
      <c r="A108" s="225"/>
    </row>
    <row r="109" spans="1:1" s="218" customFormat="1" x14ac:dyDescent="0.2">
      <c r="A109" s="225"/>
    </row>
    <row r="110" spans="1:1" s="218" customFormat="1" x14ac:dyDescent="0.2">
      <c r="A110" s="225"/>
    </row>
    <row r="111" spans="1:1" s="218" customFormat="1" x14ac:dyDescent="0.2">
      <c r="A111" s="225"/>
    </row>
    <row r="112" spans="1:1" s="218" customFormat="1" x14ac:dyDescent="0.2">
      <c r="A112" s="225"/>
    </row>
    <row r="113" spans="1:1" s="218" customFormat="1" x14ac:dyDescent="0.2">
      <c r="A113" s="225"/>
    </row>
    <row r="114" spans="1:1" s="218" customFormat="1" x14ac:dyDescent="0.2">
      <c r="A114" s="225"/>
    </row>
    <row r="115" spans="1:1" s="218" customFormat="1" x14ac:dyDescent="0.2">
      <c r="A115" s="225"/>
    </row>
    <row r="116" spans="1:1" s="218" customFormat="1" x14ac:dyDescent="0.2">
      <c r="A116" s="225"/>
    </row>
    <row r="117" spans="1:1" s="218" customFormat="1" x14ac:dyDescent="0.2">
      <c r="A117" s="225"/>
    </row>
    <row r="118" spans="1:1" s="218" customFormat="1" x14ac:dyDescent="0.2">
      <c r="A118" s="225"/>
    </row>
    <row r="119" spans="1:1" s="218" customFormat="1" x14ac:dyDescent="0.2">
      <c r="A119" s="225"/>
    </row>
    <row r="120" spans="1:1" s="218" customFormat="1" x14ac:dyDescent="0.2">
      <c r="A120" s="225"/>
    </row>
    <row r="121" spans="1:1" s="218" customFormat="1" x14ac:dyDescent="0.2">
      <c r="A121" s="225"/>
    </row>
    <row r="122" spans="1:1" s="218" customFormat="1" x14ac:dyDescent="0.2">
      <c r="A122" s="225"/>
    </row>
    <row r="123" spans="1:1" s="218" customFormat="1" x14ac:dyDescent="0.2">
      <c r="A123" s="225"/>
    </row>
    <row r="124" spans="1:1" s="218" customFormat="1" x14ac:dyDescent="0.2">
      <c r="A124" s="225"/>
    </row>
    <row r="125" spans="1:1" s="218" customFormat="1" x14ac:dyDescent="0.2">
      <c r="A125" s="225"/>
    </row>
    <row r="126" spans="1:1" s="218" customFormat="1" x14ac:dyDescent="0.2">
      <c r="A126" s="225"/>
    </row>
    <row r="127" spans="1:1" s="218" customFormat="1" x14ac:dyDescent="0.2">
      <c r="A127" s="225"/>
    </row>
    <row r="128" spans="1:1" s="218" customFormat="1" x14ac:dyDescent="0.2">
      <c r="A128" s="225"/>
    </row>
    <row r="129" spans="1:1" s="218" customFormat="1" x14ac:dyDescent="0.2">
      <c r="A129" s="225"/>
    </row>
    <row r="130" spans="1:1" s="218" customFormat="1" x14ac:dyDescent="0.2">
      <c r="A130" s="225"/>
    </row>
    <row r="131" spans="1:1" s="218" customFormat="1" x14ac:dyDescent="0.2">
      <c r="A131" s="225"/>
    </row>
    <row r="132" spans="1:1" s="218" customFormat="1" x14ac:dyDescent="0.2">
      <c r="A132" s="225"/>
    </row>
    <row r="133" spans="1:1" s="218" customFormat="1" x14ac:dyDescent="0.2">
      <c r="A133" s="225"/>
    </row>
    <row r="134" spans="1:1" s="218" customFormat="1" x14ac:dyDescent="0.2">
      <c r="A134" s="225"/>
    </row>
    <row r="135" spans="1:1" s="218" customFormat="1" x14ac:dyDescent="0.2">
      <c r="A135" s="225"/>
    </row>
    <row r="136" spans="1:1" s="218" customFormat="1" x14ac:dyDescent="0.2">
      <c r="A136" s="225"/>
    </row>
    <row r="137" spans="1:1" s="218" customFormat="1" x14ac:dyDescent="0.2">
      <c r="A137" s="225"/>
    </row>
    <row r="138" spans="1:1" s="218" customFormat="1" x14ac:dyDescent="0.2">
      <c r="A138" s="225"/>
    </row>
    <row r="139" spans="1:1" s="218" customFormat="1" x14ac:dyDescent="0.2">
      <c r="A139" s="225"/>
    </row>
    <row r="140" spans="1:1" s="218" customFormat="1" x14ac:dyDescent="0.2">
      <c r="A140" s="225"/>
    </row>
    <row r="141" spans="1:1" s="218" customFormat="1" x14ac:dyDescent="0.2">
      <c r="A141" s="225"/>
    </row>
    <row r="142" spans="1:1" s="218" customFormat="1" x14ac:dyDescent="0.2">
      <c r="A142" s="225"/>
    </row>
    <row r="143" spans="1:1" s="218" customFormat="1" x14ac:dyDescent="0.2">
      <c r="A143" s="225"/>
    </row>
    <row r="144" spans="1:1" s="218" customFormat="1" x14ac:dyDescent="0.2">
      <c r="A144" s="225"/>
    </row>
    <row r="145" spans="1:1" s="218" customFormat="1" x14ac:dyDescent="0.2">
      <c r="A145" s="225"/>
    </row>
    <row r="146" spans="1:1" s="218" customFormat="1" x14ac:dyDescent="0.2">
      <c r="A146" s="225"/>
    </row>
    <row r="147" spans="1:1" s="218" customFormat="1" x14ac:dyDescent="0.2">
      <c r="A147" s="225"/>
    </row>
    <row r="148" spans="1:1" s="218" customFormat="1" x14ac:dyDescent="0.2">
      <c r="A148" s="225"/>
    </row>
    <row r="149" spans="1:1" s="218" customFormat="1" x14ac:dyDescent="0.2">
      <c r="A149" s="225"/>
    </row>
    <row r="150" spans="1:1" s="218" customFormat="1" x14ac:dyDescent="0.2">
      <c r="A150" s="225"/>
    </row>
    <row r="151" spans="1:1" s="218" customFormat="1" x14ac:dyDescent="0.2">
      <c r="A151" s="225"/>
    </row>
    <row r="152" spans="1:1" s="218" customFormat="1" x14ac:dyDescent="0.2">
      <c r="A152" s="225"/>
    </row>
    <row r="153" spans="1:1" s="218" customFormat="1" x14ac:dyDescent="0.2">
      <c r="A153" s="225"/>
    </row>
    <row r="154" spans="1:1" s="218" customFormat="1" x14ac:dyDescent="0.2">
      <c r="A154" s="225"/>
    </row>
    <row r="155" spans="1:1" s="218" customFormat="1" x14ac:dyDescent="0.2">
      <c r="A155" s="225"/>
    </row>
    <row r="156" spans="1:1" s="218" customFormat="1" x14ac:dyDescent="0.2">
      <c r="A156" s="225"/>
    </row>
    <row r="157" spans="1:1" s="218" customFormat="1" x14ac:dyDescent="0.2">
      <c r="A157" s="225"/>
    </row>
    <row r="158" spans="1:1" s="218" customFormat="1" x14ac:dyDescent="0.2">
      <c r="A158" s="225"/>
    </row>
    <row r="159" spans="1:1" s="218" customFormat="1" x14ac:dyDescent="0.2">
      <c r="A159" s="225"/>
    </row>
    <row r="160" spans="1:1" s="218" customFormat="1" x14ac:dyDescent="0.2">
      <c r="A160" s="225"/>
    </row>
    <row r="161" spans="1:3" s="218" customFormat="1" x14ac:dyDescent="0.2">
      <c r="A161" s="225"/>
    </row>
    <row r="162" spans="1:3" s="218" customFormat="1" x14ac:dyDescent="0.2">
      <c r="A162" s="225"/>
    </row>
    <row r="163" spans="1:3" s="218" customFormat="1" x14ac:dyDescent="0.2">
      <c r="A163" s="225"/>
    </row>
    <row r="164" spans="1:3" s="218" customFormat="1" x14ac:dyDescent="0.2">
      <c r="A164" s="225"/>
    </row>
    <row r="165" spans="1:3" s="218" customFormat="1" x14ac:dyDescent="0.2">
      <c r="A165" s="225"/>
    </row>
    <row r="166" spans="1:3" s="218" customFormat="1" x14ac:dyDescent="0.2">
      <c r="A166" s="225"/>
    </row>
    <row r="167" spans="1:3" s="218" customFormat="1" x14ac:dyDescent="0.2">
      <c r="A167" s="225"/>
    </row>
    <row r="168" spans="1:3" s="218" customFormat="1" x14ac:dyDescent="0.2">
      <c r="A168" s="225"/>
      <c r="B168" s="225"/>
      <c r="C168" s="225"/>
    </row>
    <row r="169" spans="1:3" s="218" customFormat="1" x14ac:dyDescent="0.2">
      <c r="A169" s="225"/>
      <c r="B169" s="225"/>
      <c r="C169" s="225"/>
    </row>
    <row r="170" spans="1:3" s="218" customFormat="1" x14ac:dyDescent="0.2">
      <c r="A170" s="225"/>
    </row>
    <row r="171" spans="1:3" s="218" customFormat="1" x14ac:dyDescent="0.2">
      <c r="A171" s="225"/>
    </row>
    <row r="172" spans="1:3" s="218" customFormat="1" x14ac:dyDescent="0.2">
      <c r="A172" s="225"/>
    </row>
    <row r="173" spans="1:3" s="218" customFormat="1" x14ac:dyDescent="0.2">
      <c r="A173" s="225"/>
    </row>
    <row r="174" spans="1:3" s="218" customFormat="1" x14ac:dyDescent="0.2">
      <c r="A174" s="225"/>
    </row>
    <row r="175" spans="1:3" s="218" customFormat="1" x14ac:dyDescent="0.2">
      <c r="A175" s="225"/>
    </row>
    <row r="176" spans="1:3" s="218" customFormat="1" x14ac:dyDescent="0.2">
      <c r="A176" s="225"/>
    </row>
    <row r="177" spans="1:1" s="218" customFormat="1" x14ac:dyDescent="0.2">
      <c r="A177" s="225"/>
    </row>
    <row r="178" spans="1:1" s="218" customFormat="1" x14ac:dyDescent="0.2">
      <c r="A178" s="225"/>
    </row>
    <row r="179" spans="1:1" s="218" customFormat="1" x14ac:dyDescent="0.2">
      <c r="A179" s="225"/>
    </row>
    <row r="180" spans="1:1" s="218" customFormat="1" x14ac:dyDescent="0.2">
      <c r="A180" s="225"/>
    </row>
    <row r="181" spans="1:1" s="218" customFormat="1" x14ac:dyDescent="0.2">
      <c r="A181" s="225"/>
    </row>
    <row r="182" spans="1:1" s="218" customFormat="1" x14ac:dyDescent="0.2">
      <c r="A182" s="225"/>
    </row>
    <row r="183" spans="1:1" s="218" customFormat="1" x14ac:dyDescent="0.2">
      <c r="A183" s="225"/>
    </row>
    <row r="184" spans="1:1" s="218" customFormat="1" x14ac:dyDescent="0.2">
      <c r="A184" s="225"/>
    </row>
    <row r="185" spans="1:1" s="218" customFormat="1" x14ac:dyDescent="0.2">
      <c r="A185" s="225"/>
    </row>
    <row r="186" spans="1:1" s="218" customFormat="1" x14ac:dyDescent="0.2">
      <c r="A186" s="225"/>
    </row>
    <row r="187" spans="1:1" s="218" customFormat="1" x14ac:dyDescent="0.2">
      <c r="A187" s="225"/>
    </row>
    <row r="188" spans="1:1" s="218" customFormat="1" x14ac:dyDescent="0.2">
      <c r="A188" s="225"/>
    </row>
    <row r="189" spans="1:1" s="218" customFormat="1" x14ac:dyDescent="0.2">
      <c r="A189" s="225"/>
    </row>
    <row r="190" spans="1:1" s="218" customFormat="1" x14ac:dyDescent="0.2">
      <c r="A190" s="225"/>
    </row>
    <row r="191" spans="1:1" s="218" customFormat="1" x14ac:dyDescent="0.2">
      <c r="A191" s="225"/>
    </row>
    <row r="192" spans="1:1" s="218" customFormat="1" x14ac:dyDescent="0.2">
      <c r="A192" s="225"/>
    </row>
    <row r="193" spans="1:1" s="218" customFormat="1" x14ac:dyDescent="0.2">
      <c r="A193" s="225"/>
    </row>
    <row r="194" spans="1:1" s="218" customFormat="1" x14ac:dyDescent="0.2">
      <c r="A194" s="225"/>
    </row>
    <row r="195" spans="1:1" s="218" customFormat="1" x14ac:dyDescent="0.2">
      <c r="A195" s="225"/>
    </row>
    <row r="196" spans="1:1" s="218" customFormat="1" x14ac:dyDescent="0.2">
      <c r="A196" s="225"/>
    </row>
    <row r="197" spans="1:1" s="218" customFormat="1" x14ac:dyDescent="0.2">
      <c r="A197" s="225"/>
    </row>
    <row r="198" spans="1:1" s="218" customFormat="1" x14ac:dyDescent="0.2">
      <c r="A198" s="225"/>
    </row>
    <row r="199" spans="1:1" s="218" customFormat="1" x14ac:dyDescent="0.2">
      <c r="A199" s="225"/>
    </row>
    <row r="200" spans="1:1" s="218" customFormat="1" x14ac:dyDescent="0.2">
      <c r="A200" s="225"/>
    </row>
    <row r="201" spans="1:1" s="218" customFormat="1" x14ac:dyDescent="0.2">
      <c r="A201" s="225"/>
    </row>
    <row r="202" spans="1:1" s="218" customFormat="1" x14ac:dyDescent="0.2">
      <c r="A202" s="225"/>
    </row>
    <row r="203" spans="1:1" s="218" customFormat="1" x14ac:dyDescent="0.2">
      <c r="A203" s="225"/>
    </row>
    <row r="204" spans="1:1" s="218" customFormat="1" x14ac:dyDescent="0.2">
      <c r="A204" s="225"/>
    </row>
    <row r="205" spans="1:1" s="218" customFormat="1" x14ac:dyDescent="0.2">
      <c r="A205" s="225"/>
    </row>
    <row r="206" spans="1:1" s="218" customFormat="1" x14ac:dyDescent="0.2">
      <c r="A206" s="225"/>
    </row>
    <row r="207" spans="1:1" s="218" customFormat="1" x14ac:dyDescent="0.2">
      <c r="A207" s="225"/>
    </row>
    <row r="208" spans="1:1" s="218" customFormat="1" x14ac:dyDescent="0.2">
      <c r="A208" s="225"/>
    </row>
    <row r="209" spans="1:1" s="218" customFormat="1" x14ac:dyDescent="0.2">
      <c r="A209" s="225"/>
    </row>
    <row r="210" spans="1:1" s="218" customFormat="1" x14ac:dyDescent="0.2">
      <c r="A210" s="225"/>
    </row>
    <row r="211" spans="1:1" s="218" customFormat="1" x14ac:dyDescent="0.2">
      <c r="A211" s="225"/>
    </row>
    <row r="212" spans="1:1" s="218" customFormat="1" x14ac:dyDescent="0.2">
      <c r="A212" s="225"/>
    </row>
    <row r="213" spans="1:1" s="218" customFormat="1" x14ac:dyDescent="0.2">
      <c r="A213" s="225"/>
    </row>
    <row r="214" spans="1:1" s="218" customFormat="1" x14ac:dyDescent="0.2">
      <c r="A214" s="225"/>
    </row>
    <row r="215" spans="1:1" s="218" customFormat="1" x14ac:dyDescent="0.2">
      <c r="A215" s="225"/>
    </row>
    <row r="216" spans="1:1" s="218" customFormat="1" x14ac:dyDescent="0.2">
      <c r="A216" s="225"/>
    </row>
    <row r="217" spans="1:1" s="218" customFormat="1" x14ac:dyDescent="0.2">
      <c r="A217" s="225"/>
    </row>
    <row r="218" spans="1:1" s="218" customFormat="1" x14ac:dyDescent="0.2">
      <c r="A218" s="225"/>
    </row>
    <row r="219" spans="1:1" s="218" customFormat="1" x14ac:dyDescent="0.2">
      <c r="A219" s="225"/>
    </row>
    <row r="220" spans="1:1" s="218" customFormat="1" x14ac:dyDescent="0.2">
      <c r="A220" s="225"/>
    </row>
    <row r="221" spans="1:1" s="218" customFormat="1" x14ac:dyDescent="0.2">
      <c r="A221" s="225"/>
    </row>
    <row r="222" spans="1:1" s="218" customFormat="1" x14ac:dyDescent="0.2">
      <c r="A222" s="225"/>
    </row>
    <row r="223" spans="1:1" s="218" customFormat="1" x14ac:dyDescent="0.2">
      <c r="A223" s="225"/>
    </row>
    <row r="224" spans="1:1" s="218" customFormat="1" x14ac:dyDescent="0.2">
      <c r="A224" s="225"/>
    </row>
    <row r="225" spans="1:1" s="218" customFormat="1" x14ac:dyDescent="0.2">
      <c r="A225" s="225"/>
    </row>
    <row r="226" spans="1:1" s="218" customFormat="1" x14ac:dyDescent="0.2">
      <c r="A226" s="225"/>
    </row>
    <row r="227" spans="1:1" s="218" customFormat="1" x14ac:dyDescent="0.2">
      <c r="A227" s="225"/>
    </row>
    <row r="228" spans="1:1" s="218" customFormat="1" x14ac:dyDescent="0.2">
      <c r="A228" s="225"/>
    </row>
    <row r="229" spans="1:1" s="218" customFormat="1" x14ac:dyDescent="0.2">
      <c r="A229" s="225"/>
    </row>
    <row r="230" spans="1:1" s="218" customFormat="1" x14ac:dyDescent="0.2">
      <c r="A230" s="225"/>
    </row>
    <row r="231" spans="1:1" s="218" customFormat="1" x14ac:dyDescent="0.2">
      <c r="A231" s="225"/>
    </row>
    <row r="232" spans="1:1" s="218" customFormat="1" x14ac:dyDescent="0.2">
      <c r="A232" s="225"/>
    </row>
    <row r="233" spans="1:1" s="218" customFormat="1" x14ac:dyDescent="0.2">
      <c r="A233" s="225"/>
    </row>
    <row r="234" spans="1:1" s="218" customFormat="1" x14ac:dyDescent="0.2">
      <c r="A234" s="225"/>
    </row>
    <row r="235" spans="1:1" s="218" customFormat="1" x14ac:dyDescent="0.2">
      <c r="A235" s="225"/>
    </row>
    <row r="236" spans="1:1" s="218" customFormat="1" x14ac:dyDescent="0.2">
      <c r="A236" s="225"/>
    </row>
    <row r="237" spans="1:1" s="218" customFormat="1" x14ac:dyDescent="0.2">
      <c r="A237" s="225"/>
    </row>
    <row r="238" spans="1:1" s="218" customFormat="1" x14ac:dyDescent="0.2">
      <c r="A238" s="225"/>
    </row>
    <row r="239" spans="1:1" s="218" customFormat="1" x14ac:dyDescent="0.2">
      <c r="A239" s="225"/>
    </row>
    <row r="240" spans="1:1" s="218" customFormat="1" x14ac:dyDescent="0.2">
      <c r="A240" s="225"/>
    </row>
    <row r="241" spans="1:1" s="218" customFormat="1" x14ac:dyDescent="0.2">
      <c r="A241" s="225"/>
    </row>
    <row r="242" spans="1:1" s="218" customFormat="1" x14ac:dyDescent="0.2">
      <c r="A242" s="225"/>
    </row>
    <row r="243" spans="1:1" s="218" customFormat="1" x14ac:dyDescent="0.2">
      <c r="A243" s="225"/>
    </row>
    <row r="244" spans="1:1" s="218" customFormat="1" x14ac:dyDescent="0.2">
      <c r="A244" s="225"/>
    </row>
    <row r="245" spans="1:1" s="218" customFormat="1" x14ac:dyDescent="0.2">
      <c r="A245" s="225"/>
    </row>
    <row r="246" spans="1:1" s="218" customFormat="1" x14ac:dyDescent="0.2">
      <c r="A246" s="225"/>
    </row>
    <row r="247" spans="1:1" s="218" customFormat="1" x14ac:dyDescent="0.2">
      <c r="A247" s="225"/>
    </row>
    <row r="248" spans="1:1" s="218" customFormat="1" x14ac:dyDescent="0.2">
      <c r="A248" s="225"/>
    </row>
    <row r="249" spans="1:1" s="218" customFormat="1" x14ac:dyDescent="0.2">
      <c r="A249" s="225"/>
    </row>
    <row r="250" spans="1:1" s="218" customFormat="1" x14ac:dyDescent="0.2">
      <c r="A250" s="225"/>
    </row>
    <row r="251" spans="1:1" s="218" customFormat="1" x14ac:dyDescent="0.2">
      <c r="A251" s="225"/>
    </row>
    <row r="252" spans="1:1" s="218" customFormat="1" x14ac:dyDescent="0.2">
      <c r="A252" s="225"/>
    </row>
    <row r="253" spans="1:1" s="218" customFormat="1" x14ac:dyDescent="0.2">
      <c r="A253" s="225"/>
    </row>
    <row r="254" spans="1:1" s="218" customFormat="1" x14ac:dyDescent="0.2">
      <c r="A254" s="225"/>
    </row>
    <row r="255" spans="1:1" s="218" customFormat="1" x14ac:dyDescent="0.2">
      <c r="A255" s="225"/>
    </row>
    <row r="256" spans="1:1" s="218" customFormat="1" x14ac:dyDescent="0.2">
      <c r="A256" s="225"/>
    </row>
    <row r="257" spans="1:1" s="218" customFormat="1" x14ac:dyDescent="0.2">
      <c r="A257" s="225"/>
    </row>
    <row r="258" spans="1:1" s="218" customFormat="1" x14ac:dyDescent="0.2">
      <c r="A258" s="225"/>
    </row>
    <row r="259" spans="1:1" s="218" customFormat="1" x14ac:dyDescent="0.2">
      <c r="A259" s="225"/>
    </row>
    <row r="260" spans="1:1" s="218" customFormat="1" x14ac:dyDescent="0.2">
      <c r="A260" s="225"/>
    </row>
    <row r="261" spans="1:1" s="218" customFormat="1" x14ac:dyDescent="0.2">
      <c r="A261" s="225"/>
    </row>
    <row r="262" spans="1:1" s="218" customFormat="1" x14ac:dyDescent="0.2">
      <c r="A262" s="225"/>
    </row>
    <row r="263" spans="1:1" s="218" customFormat="1" x14ac:dyDescent="0.2">
      <c r="A263" s="225"/>
    </row>
    <row r="264" spans="1:1" s="218" customFormat="1" x14ac:dyDescent="0.2">
      <c r="A264" s="225"/>
    </row>
    <row r="265" spans="1:1" s="218" customFormat="1" x14ac:dyDescent="0.2">
      <c r="A265" s="225"/>
    </row>
    <row r="266" spans="1:1" s="218" customFormat="1" x14ac:dyDescent="0.2">
      <c r="A266" s="225"/>
    </row>
    <row r="267" spans="1:1" s="218" customFormat="1" x14ac:dyDescent="0.2">
      <c r="A267" s="225"/>
    </row>
    <row r="268" spans="1:1" s="218" customFormat="1" x14ac:dyDescent="0.2">
      <c r="A268" s="225"/>
    </row>
    <row r="269" spans="1:1" s="218" customFormat="1" x14ac:dyDescent="0.2">
      <c r="A269" s="225"/>
    </row>
    <row r="270" spans="1:1" s="218" customFormat="1" x14ac:dyDescent="0.2">
      <c r="A270" s="225"/>
    </row>
    <row r="271" spans="1:1" s="218" customFormat="1" x14ac:dyDescent="0.2">
      <c r="A271" s="225"/>
    </row>
    <row r="272" spans="1:1" s="218" customFormat="1" x14ac:dyDescent="0.2">
      <c r="A272" s="225"/>
    </row>
    <row r="273" spans="1:1" s="218" customFormat="1" x14ac:dyDescent="0.2">
      <c r="A273" s="225"/>
    </row>
    <row r="274" spans="1:1" s="218" customFormat="1" x14ac:dyDescent="0.2">
      <c r="A274" s="225"/>
    </row>
    <row r="275" spans="1:1" s="218" customFormat="1" x14ac:dyDescent="0.2">
      <c r="A275" s="225"/>
    </row>
    <row r="276" spans="1:1" s="218" customFormat="1" x14ac:dyDescent="0.2">
      <c r="A276" s="225"/>
    </row>
    <row r="277" spans="1:1" s="218" customFormat="1" x14ac:dyDescent="0.2">
      <c r="A277" s="225"/>
    </row>
    <row r="278" spans="1:1" s="218" customFormat="1" x14ac:dyDescent="0.2">
      <c r="A278" s="225"/>
    </row>
    <row r="279" spans="1:1" s="218" customFormat="1" x14ac:dyDescent="0.2">
      <c r="A279" s="225"/>
    </row>
    <row r="280" spans="1:1" s="218" customFormat="1" x14ac:dyDescent="0.2">
      <c r="A280" s="225"/>
    </row>
    <row r="281" spans="1:1" s="218" customFormat="1" x14ac:dyDescent="0.2">
      <c r="A281" s="225"/>
    </row>
    <row r="282" spans="1:1" s="218" customFormat="1" x14ac:dyDescent="0.2">
      <c r="A282" s="225"/>
    </row>
    <row r="283" spans="1:1" s="218" customFormat="1" x14ac:dyDescent="0.2">
      <c r="A283" s="225"/>
    </row>
    <row r="284" spans="1:1" s="218" customFormat="1" x14ac:dyDescent="0.2">
      <c r="A284" s="225"/>
    </row>
    <row r="285" spans="1:1" s="218" customFormat="1" x14ac:dyDescent="0.2">
      <c r="A285" s="225"/>
    </row>
    <row r="286" spans="1:1" s="218" customFormat="1" x14ac:dyDescent="0.2">
      <c r="A286" s="225"/>
    </row>
    <row r="287" spans="1:1" s="218" customFormat="1" x14ac:dyDescent="0.2">
      <c r="A287" s="225"/>
    </row>
    <row r="288" spans="1:1" s="218" customFormat="1" x14ac:dyDescent="0.2">
      <c r="A288" s="225"/>
    </row>
    <row r="289" spans="1:1" s="218" customFormat="1" x14ac:dyDescent="0.2">
      <c r="A289" s="225"/>
    </row>
    <row r="290" spans="1:1" s="218" customFormat="1" x14ac:dyDescent="0.2">
      <c r="A290" s="225"/>
    </row>
    <row r="291" spans="1:1" s="218" customFormat="1" x14ac:dyDescent="0.2">
      <c r="A291" s="225"/>
    </row>
    <row r="292" spans="1:1" s="218" customFormat="1" x14ac:dyDescent="0.2">
      <c r="A292" s="225"/>
    </row>
    <row r="293" spans="1:1" s="218" customFormat="1" x14ac:dyDescent="0.2">
      <c r="A293" s="225"/>
    </row>
    <row r="294" spans="1:1" s="218" customFormat="1" x14ac:dyDescent="0.2">
      <c r="A294" s="225"/>
    </row>
    <row r="295" spans="1:1" s="218" customFormat="1" x14ac:dyDescent="0.2">
      <c r="A295" s="225"/>
    </row>
    <row r="296" spans="1:1" s="218" customFormat="1" x14ac:dyDescent="0.2">
      <c r="A296" s="225"/>
    </row>
    <row r="297" spans="1:1" s="218" customFormat="1" x14ac:dyDescent="0.2">
      <c r="A297" s="225"/>
    </row>
    <row r="298" spans="1:1" s="218" customFormat="1" x14ac:dyDescent="0.2">
      <c r="A298" s="225"/>
    </row>
    <row r="299" spans="1:1" s="218" customFormat="1" x14ac:dyDescent="0.2">
      <c r="A299" s="225"/>
    </row>
    <row r="300" spans="1:1" s="218" customFormat="1" x14ac:dyDescent="0.2">
      <c r="A300" s="225"/>
    </row>
    <row r="301" spans="1:1" s="218" customFormat="1" x14ac:dyDescent="0.2">
      <c r="A301" s="225"/>
    </row>
    <row r="302" spans="1:1" s="218" customFormat="1" x14ac:dyDescent="0.2">
      <c r="A302" s="225"/>
    </row>
    <row r="303" spans="1:1" s="218" customFormat="1" x14ac:dyDescent="0.2">
      <c r="A303" s="225"/>
    </row>
    <row r="304" spans="1:1" s="218" customFormat="1" x14ac:dyDescent="0.2">
      <c r="A304" s="225"/>
    </row>
    <row r="305" spans="1:1" s="218" customFormat="1" x14ac:dyDescent="0.2">
      <c r="A305" s="225"/>
    </row>
    <row r="306" spans="1:1" s="218" customFormat="1" x14ac:dyDescent="0.2">
      <c r="A306" s="225"/>
    </row>
    <row r="307" spans="1:1" s="218" customFormat="1" x14ac:dyDescent="0.2">
      <c r="A307" s="225"/>
    </row>
    <row r="308" spans="1:1" s="218" customFormat="1" x14ac:dyDescent="0.2">
      <c r="A308" s="225"/>
    </row>
    <row r="309" spans="1:1" s="218" customFormat="1" x14ac:dyDescent="0.2">
      <c r="A309" s="225"/>
    </row>
    <row r="310" spans="1:1" s="218" customFormat="1" x14ac:dyDescent="0.2">
      <c r="A310" s="225"/>
    </row>
    <row r="311" spans="1:1" s="218" customFormat="1" x14ac:dyDescent="0.2">
      <c r="A311" s="225"/>
    </row>
    <row r="312" spans="1:1" s="218" customFormat="1" x14ac:dyDescent="0.2">
      <c r="A312" s="225"/>
    </row>
    <row r="313" spans="1:1" s="218" customFormat="1" x14ac:dyDescent="0.2">
      <c r="A313" s="225"/>
    </row>
    <row r="314" spans="1:1" s="218" customFormat="1" x14ac:dyDescent="0.2">
      <c r="A314" s="225"/>
    </row>
    <row r="315" spans="1:1" s="218" customFormat="1" x14ac:dyDescent="0.2">
      <c r="A315" s="225"/>
    </row>
    <row r="316" spans="1:1" s="218" customFormat="1" x14ac:dyDescent="0.2">
      <c r="A316" s="225"/>
    </row>
    <row r="317" spans="1:1" s="218" customFormat="1" x14ac:dyDescent="0.2">
      <c r="A317" s="225"/>
    </row>
    <row r="318" spans="1:1" s="218" customFormat="1" x14ac:dyDescent="0.2">
      <c r="A318" s="225"/>
    </row>
    <row r="319" spans="1:1" s="218" customFormat="1" x14ac:dyDescent="0.2">
      <c r="A319" s="225"/>
    </row>
    <row r="320" spans="1:1" s="218" customFormat="1" x14ac:dyDescent="0.2">
      <c r="A320" s="225"/>
    </row>
    <row r="321" spans="1:1" s="218" customFormat="1" x14ac:dyDescent="0.2">
      <c r="A321" s="225"/>
    </row>
    <row r="322" spans="1:1" s="218" customFormat="1" x14ac:dyDescent="0.2">
      <c r="A322" s="225"/>
    </row>
    <row r="323" spans="1:1" s="218" customFormat="1" x14ac:dyDescent="0.2">
      <c r="A323" s="225"/>
    </row>
    <row r="324" spans="1:1" s="218" customFormat="1" x14ac:dyDescent="0.2">
      <c r="A324" s="225"/>
    </row>
    <row r="325" spans="1:1" s="218" customFormat="1" x14ac:dyDescent="0.2">
      <c r="A325" s="225"/>
    </row>
    <row r="326" spans="1:1" s="218" customFormat="1" x14ac:dyDescent="0.2">
      <c r="A326" s="225"/>
    </row>
    <row r="327" spans="1:1" s="218" customFormat="1" x14ac:dyDescent="0.2">
      <c r="A327" s="225"/>
    </row>
    <row r="328" spans="1:1" s="218" customFormat="1" x14ac:dyDescent="0.2">
      <c r="A328" s="225"/>
    </row>
    <row r="329" spans="1:1" s="218" customFormat="1" x14ac:dyDescent="0.2">
      <c r="A329" s="225"/>
    </row>
    <row r="330" spans="1:1" s="218" customFormat="1" x14ac:dyDescent="0.2">
      <c r="A330" s="225"/>
    </row>
    <row r="331" spans="1:1" s="218" customFormat="1" x14ac:dyDescent="0.2">
      <c r="A331" s="225"/>
    </row>
    <row r="332" spans="1:1" s="218" customFormat="1" x14ac:dyDescent="0.2">
      <c r="A332" s="225"/>
    </row>
    <row r="333" spans="1:1" s="218" customFormat="1" x14ac:dyDescent="0.2">
      <c r="A333" s="225"/>
    </row>
    <row r="334" spans="1:1" s="218" customFormat="1" x14ac:dyDescent="0.2">
      <c r="A334" s="225"/>
    </row>
    <row r="335" spans="1:1" s="218" customFormat="1" x14ac:dyDescent="0.2">
      <c r="A335" s="225"/>
    </row>
    <row r="336" spans="1:1" s="218" customFormat="1" x14ac:dyDescent="0.2">
      <c r="A336" s="225"/>
    </row>
    <row r="337" spans="1:1" s="218" customFormat="1" x14ac:dyDescent="0.2">
      <c r="A337" s="225"/>
    </row>
    <row r="338" spans="1:1" s="218" customFormat="1" x14ac:dyDescent="0.2">
      <c r="A338" s="225"/>
    </row>
    <row r="339" spans="1:1" s="218" customFormat="1" x14ac:dyDescent="0.2">
      <c r="A339" s="225"/>
    </row>
    <row r="340" spans="1:1" s="218" customFormat="1" x14ac:dyDescent="0.2">
      <c r="A340" s="225"/>
    </row>
    <row r="341" spans="1:1" s="218" customFormat="1" x14ac:dyDescent="0.2">
      <c r="A341" s="225"/>
    </row>
    <row r="342" spans="1:1" s="218" customFormat="1" x14ac:dyDescent="0.2">
      <c r="A342" s="225"/>
    </row>
    <row r="343" spans="1:1" s="218" customFormat="1" x14ac:dyDescent="0.2">
      <c r="A343" s="225"/>
    </row>
    <row r="344" spans="1:1" s="218" customFormat="1" x14ac:dyDescent="0.2">
      <c r="A344" s="225"/>
    </row>
    <row r="345" spans="1:1" s="218" customFormat="1" x14ac:dyDescent="0.2">
      <c r="A345" s="225"/>
    </row>
    <row r="346" spans="1:1" s="218" customFormat="1" x14ac:dyDescent="0.2">
      <c r="A346" s="225"/>
    </row>
    <row r="347" spans="1:1" s="218" customFormat="1" x14ac:dyDescent="0.2">
      <c r="A347" s="225"/>
    </row>
    <row r="348" spans="1:1" s="218" customFormat="1" x14ac:dyDescent="0.2">
      <c r="A348" s="225"/>
    </row>
    <row r="349" spans="1:1" s="218" customFormat="1" x14ac:dyDescent="0.2">
      <c r="A349" s="225"/>
    </row>
    <row r="350" spans="1:1" s="218" customFormat="1" x14ac:dyDescent="0.2">
      <c r="A350" s="225"/>
    </row>
    <row r="351" spans="1:1" s="218" customFormat="1" x14ac:dyDescent="0.2">
      <c r="A351" s="225"/>
    </row>
    <row r="352" spans="1:1" s="218" customFormat="1" x14ac:dyDescent="0.2">
      <c r="A352" s="225"/>
    </row>
    <row r="353" spans="1:1" s="218" customFormat="1" x14ac:dyDescent="0.2">
      <c r="A353" s="225"/>
    </row>
    <row r="354" spans="1:1" s="218" customFormat="1" x14ac:dyDescent="0.2">
      <c r="A354" s="225"/>
    </row>
    <row r="355" spans="1:1" s="218" customFormat="1" x14ac:dyDescent="0.2">
      <c r="A355" s="225"/>
    </row>
    <row r="356" spans="1:1" s="218" customFormat="1" x14ac:dyDescent="0.2">
      <c r="A356" s="225"/>
    </row>
    <row r="357" spans="1:1" s="218" customFormat="1" x14ac:dyDescent="0.2">
      <c r="A357" s="225"/>
    </row>
    <row r="358" spans="1:1" s="218" customFormat="1" x14ac:dyDescent="0.2">
      <c r="A358" s="225"/>
    </row>
    <row r="359" spans="1:1" s="218" customFormat="1" x14ac:dyDescent="0.2">
      <c r="A359" s="225"/>
    </row>
    <row r="360" spans="1:1" s="218" customFormat="1" x14ac:dyDescent="0.2">
      <c r="A360" s="225"/>
    </row>
    <row r="361" spans="1:1" s="218" customFormat="1" x14ac:dyDescent="0.2">
      <c r="A361" s="225"/>
    </row>
    <row r="362" spans="1:1" s="218" customFormat="1" x14ac:dyDescent="0.2">
      <c r="A362" s="225"/>
    </row>
    <row r="363" spans="1:1" s="218" customFormat="1" x14ac:dyDescent="0.2">
      <c r="A363" s="225"/>
    </row>
    <row r="364" spans="1:1" s="218" customFormat="1" x14ac:dyDescent="0.2">
      <c r="A364" s="225"/>
    </row>
    <row r="365" spans="1:1" s="218" customFormat="1" x14ac:dyDescent="0.2">
      <c r="A365" s="225"/>
    </row>
    <row r="366" spans="1:1" s="218" customFormat="1" x14ac:dyDescent="0.2">
      <c r="A366" s="225"/>
    </row>
    <row r="367" spans="1:1" s="218" customFormat="1" x14ac:dyDescent="0.2">
      <c r="A367" s="225"/>
    </row>
    <row r="368" spans="1:1" s="218" customFormat="1" x14ac:dyDescent="0.2">
      <c r="A368" s="225"/>
    </row>
    <row r="369" spans="1:1" s="218" customFormat="1" x14ac:dyDescent="0.2">
      <c r="A369" s="225"/>
    </row>
    <row r="370" spans="1:1" s="218" customFormat="1" x14ac:dyDescent="0.2">
      <c r="A370" s="225"/>
    </row>
    <row r="371" spans="1:1" s="218" customFormat="1" x14ac:dyDescent="0.2">
      <c r="A371" s="225"/>
    </row>
    <row r="372" spans="1:1" s="218" customFormat="1" x14ac:dyDescent="0.2">
      <c r="A372" s="225"/>
    </row>
    <row r="373" spans="1:1" s="218" customFormat="1" x14ac:dyDescent="0.2">
      <c r="A373" s="225"/>
    </row>
    <row r="374" spans="1:1" s="218" customFormat="1" x14ac:dyDescent="0.2">
      <c r="A374" s="225"/>
    </row>
    <row r="375" spans="1:1" s="218" customFormat="1" x14ac:dyDescent="0.2">
      <c r="A375" s="225"/>
    </row>
    <row r="376" spans="1:1" s="218" customFormat="1" x14ac:dyDescent="0.2">
      <c r="A376" s="225"/>
    </row>
    <row r="377" spans="1:1" s="218" customFormat="1" x14ac:dyDescent="0.2">
      <c r="A377" s="225"/>
    </row>
    <row r="378" spans="1:1" s="218" customFormat="1" x14ac:dyDescent="0.2">
      <c r="A378" s="225"/>
    </row>
    <row r="379" spans="1:1" s="218" customFormat="1" x14ac:dyDescent="0.2">
      <c r="A379" s="225"/>
    </row>
    <row r="380" spans="1:1" s="218" customFormat="1" x14ac:dyDescent="0.2">
      <c r="A380" s="225"/>
    </row>
    <row r="381" spans="1:1" s="218" customFormat="1" x14ac:dyDescent="0.2">
      <c r="A381" s="225"/>
    </row>
    <row r="382" spans="1:1" s="218" customFormat="1" x14ac:dyDescent="0.2">
      <c r="A382" s="225"/>
    </row>
    <row r="383" spans="1:1" s="218" customFormat="1" x14ac:dyDescent="0.2">
      <c r="A383" s="225"/>
    </row>
    <row r="384" spans="1:1" s="218" customFormat="1" x14ac:dyDescent="0.2">
      <c r="A384" s="225"/>
    </row>
    <row r="385" spans="1:1" s="218" customFormat="1" x14ac:dyDescent="0.2">
      <c r="A385" s="225"/>
    </row>
    <row r="386" spans="1:1" s="218" customFormat="1" x14ac:dyDescent="0.2">
      <c r="A386" s="225"/>
    </row>
    <row r="387" spans="1:1" s="218" customFormat="1" x14ac:dyDescent="0.2">
      <c r="A387" s="225"/>
    </row>
    <row r="388" spans="1:1" s="218" customFormat="1" x14ac:dyDescent="0.2">
      <c r="A388" s="225"/>
    </row>
    <row r="389" spans="1:1" s="218" customFormat="1" x14ac:dyDescent="0.2">
      <c r="A389" s="225"/>
    </row>
    <row r="390" spans="1:1" s="218" customFormat="1" x14ac:dyDescent="0.2">
      <c r="A390" s="225"/>
    </row>
    <row r="391" spans="1:1" s="218" customFormat="1" x14ac:dyDescent="0.2">
      <c r="A391" s="225"/>
    </row>
    <row r="392" spans="1:1" s="218" customFormat="1" x14ac:dyDescent="0.2">
      <c r="A392" s="225"/>
    </row>
    <row r="393" spans="1:1" s="218" customFormat="1" x14ac:dyDescent="0.2">
      <c r="A393" s="225"/>
    </row>
    <row r="394" spans="1:1" s="218" customFormat="1" x14ac:dyDescent="0.2">
      <c r="A394" s="225"/>
    </row>
    <row r="395" spans="1:1" s="218" customFormat="1" x14ac:dyDescent="0.2">
      <c r="A395" s="225"/>
    </row>
    <row r="396" spans="1:1" s="218" customFormat="1" x14ac:dyDescent="0.2">
      <c r="A396" s="225"/>
    </row>
    <row r="397" spans="1:1" s="218" customFormat="1" x14ac:dyDescent="0.2">
      <c r="A397" s="225"/>
    </row>
    <row r="398" spans="1:1" s="218" customFormat="1" x14ac:dyDescent="0.2">
      <c r="A398" s="225"/>
    </row>
    <row r="399" spans="1:1" s="218" customFormat="1" x14ac:dyDescent="0.2">
      <c r="A399" s="225"/>
    </row>
    <row r="400" spans="1:1" s="218" customFormat="1" x14ac:dyDescent="0.2">
      <c r="A400" s="225"/>
    </row>
    <row r="401" spans="1:1" s="218" customFormat="1" x14ac:dyDescent="0.2">
      <c r="A401" s="225"/>
    </row>
    <row r="402" spans="1:1" s="218" customFormat="1" x14ac:dyDescent="0.2">
      <c r="A402" s="225"/>
    </row>
    <row r="403" spans="1:1" s="218" customFormat="1" x14ac:dyDescent="0.2">
      <c r="A403" s="225"/>
    </row>
    <row r="404" spans="1:1" s="218" customFormat="1" x14ac:dyDescent="0.2">
      <c r="A404" s="225"/>
    </row>
    <row r="405" spans="1:1" s="218" customFormat="1" x14ac:dyDescent="0.2">
      <c r="A405" s="225"/>
    </row>
    <row r="406" spans="1:1" s="218" customFormat="1" x14ac:dyDescent="0.2">
      <c r="A406" s="225"/>
    </row>
    <row r="407" spans="1:1" s="218" customFormat="1" x14ac:dyDescent="0.2">
      <c r="A407" s="225"/>
    </row>
    <row r="408" spans="1:1" s="218" customFormat="1" x14ac:dyDescent="0.2">
      <c r="A408" s="225"/>
    </row>
    <row r="409" spans="1:1" s="218" customFormat="1" x14ac:dyDescent="0.2">
      <c r="A409" s="225"/>
    </row>
    <row r="410" spans="1:1" s="218" customFormat="1" x14ac:dyDescent="0.2">
      <c r="A410" s="225"/>
    </row>
    <row r="411" spans="1:1" s="218" customFormat="1" x14ac:dyDescent="0.2">
      <c r="A411" s="225"/>
    </row>
    <row r="412" spans="1:1" s="218" customFormat="1" x14ac:dyDescent="0.2">
      <c r="A412" s="225"/>
    </row>
    <row r="413" spans="1:1" s="218" customFormat="1" x14ac:dyDescent="0.2">
      <c r="A413" s="225"/>
    </row>
    <row r="414" spans="1:1" s="218" customFormat="1" x14ac:dyDescent="0.2">
      <c r="A414" s="225"/>
    </row>
    <row r="415" spans="1:1" s="218" customFormat="1" x14ac:dyDescent="0.2">
      <c r="A415" s="225"/>
    </row>
    <row r="416" spans="1:1" s="218" customFormat="1" x14ac:dyDescent="0.2">
      <c r="A416" s="225"/>
    </row>
    <row r="417" spans="1:1" s="218" customFormat="1" x14ac:dyDescent="0.2">
      <c r="A417" s="225"/>
    </row>
    <row r="418" spans="1:1" s="218" customFormat="1" x14ac:dyDescent="0.2">
      <c r="A418" s="225"/>
    </row>
    <row r="419" spans="1:1" s="218" customFormat="1" x14ac:dyDescent="0.2">
      <c r="A419" s="225"/>
    </row>
    <row r="420" spans="1:1" s="218" customFormat="1" x14ac:dyDescent="0.2">
      <c r="A420" s="225"/>
    </row>
    <row r="421" spans="1:1" s="218" customFormat="1" x14ac:dyDescent="0.2">
      <c r="A421" s="225"/>
    </row>
    <row r="422" spans="1:1" s="218" customFormat="1" x14ac:dyDescent="0.2">
      <c r="A422" s="225"/>
    </row>
    <row r="423" spans="1:1" s="218" customFormat="1" x14ac:dyDescent="0.2">
      <c r="A423" s="225"/>
    </row>
    <row r="424" spans="1:1" s="218" customFormat="1" x14ac:dyDescent="0.2">
      <c r="A424" s="225"/>
    </row>
    <row r="425" spans="1:1" s="218" customFormat="1" x14ac:dyDescent="0.2">
      <c r="A425" s="225"/>
    </row>
    <row r="426" spans="1:1" s="218" customFormat="1" x14ac:dyDescent="0.2">
      <c r="A426" s="225"/>
    </row>
    <row r="427" spans="1:1" s="218" customFormat="1" x14ac:dyDescent="0.2">
      <c r="A427" s="225"/>
    </row>
    <row r="428" spans="1:1" s="218" customFormat="1" x14ac:dyDescent="0.2">
      <c r="A428" s="225"/>
    </row>
    <row r="429" spans="1:1" s="218" customFormat="1" x14ac:dyDescent="0.2">
      <c r="A429" s="225"/>
    </row>
    <row r="430" spans="1:1" s="218" customFormat="1" x14ac:dyDescent="0.2">
      <c r="A430" s="225"/>
    </row>
    <row r="431" spans="1:1" s="218" customFormat="1" x14ac:dyDescent="0.2">
      <c r="A431" s="225"/>
    </row>
    <row r="432" spans="1:1" s="218" customFormat="1" x14ac:dyDescent="0.2">
      <c r="A432" s="225"/>
    </row>
    <row r="433" spans="1:1" s="218" customFormat="1" x14ac:dyDescent="0.2">
      <c r="A433" s="225"/>
    </row>
    <row r="434" spans="1:1" s="218" customFormat="1" x14ac:dyDescent="0.2">
      <c r="A434" s="225"/>
    </row>
    <row r="435" spans="1:1" s="218" customFormat="1" x14ac:dyDescent="0.2">
      <c r="A435" s="225"/>
    </row>
    <row r="436" spans="1:1" s="218" customFormat="1" x14ac:dyDescent="0.2">
      <c r="A436" s="225"/>
    </row>
    <row r="437" spans="1:1" s="218" customFormat="1" x14ac:dyDescent="0.2">
      <c r="A437" s="225"/>
    </row>
    <row r="438" spans="1:1" s="218" customFormat="1" x14ac:dyDescent="0.2">
      <c r="A438" s="225"/>
    </row>
    <row r="439" spans="1:1" s="218" customFormat="1" x14ac:dyDescent="0.2">
      <c r="A439" s="225"/>
    </row>
    <row r="440" spans="1:1" s="218" customFormat="1" x14ac:dyDescent="0.2">
      <c r="A440" s="225"/>
    </row>
    <row r="441" spans="1:1" s="218" customFormat="1" x14ac:dyDescent="0.2">
      <c r="A441" s="225"/>
    </row>
    <row r="442" spans="1:1" s="218" customFormat="1" x14ac:dyDescent="0.2">
      <c r="A442" s="225"/>
    </row>
    <row r="443" spans="1:1" s="218" customFormat="1" x14ac:dyDescent="0.2">
      <c r="A443" s="225"/>
    </row>
    <row r="444" spans="1:1" s="218" customFormat="1" x14ac:dyDescent="0.2">
      <c r="A444" s="225"/>
    </row>
    <row r="445" spans="1:1" s="218" customFormat="1" x14ac:dyDescent="0.2">
      <c r="A445" s="225"/>
    </row>
    <row r="446" spans="1:1" s="218" customFormat="1" x14ac:dyDescent="0.2">
      <c r="A446" s="225"/>
    </row>
    <row r="447" spans="1:1" s="218" customFormat="1" x14ac:dyDescent="0.2">
      <c r="A447" s="225"/>
    </row>
    <row r="448" spans="1:1" s="218" customFormat="1" x14ac:dyDescent="0.2">
      <c r="A448" s="225"/>
    </row>
    <row r="449" spans="1:1" s="218" customFormat="1" x14ac:dyDescent="0.2">
      <c r="A449" s="225"/>
    </row>
    <row r="450" spans="1:1" s="218" customFormat="1" x14ac:dyDescent="0.2">
      <c r="A450" s="225"/>
    </row>
    <row r="451" spans="1:1" s="218" customFormat="1" x14ac:dyDescent="0.2">
      <c r="A451" s="225"/>
    </row>
    <row r="452" spans="1:1" s="218" customFormat="1" x14ac:dyDescent="0.2">
      <c r="A452" s="225"/>
    </row>
    <row r="453" spans="1:1" s="218" customFormat="1" x14ac:dyDescent="0.2">
      <c r="A453" s="225"/>
    </row>
    <row r="454" spans="1:1" s="218" customFormat="1" x14ac:dyDescent="0.2">
      <c r="A454" s="225"/>
    </row>
    <row r="455" spans="1:1" s="218" customFormat="1" x14ac:dyDescent="0.2">
      <c r="A455" s="225"/>
    </row>
    <row r="456" spans="1:1" s="218" customFormat="1" x14ac:dyDescent="0.2">
      <c r="A456" s="225"/>
    </row>
    <row r="457" spans="1:1" s="218" customFormat="1" x14ac:dyDescent="0.2">
      <c r="A457" s="225"/>
    </row>
    <row r="458" spans="1:1" s="218" customFormat="1" x14ac:dyDescent="0.2">
      <c r="A458" s="225"/>
    </row>
    <row r="459" spans="1:1" s="218" customFormat="1" x14ac:dyDescent="0.2">
      <c r="A459" s="225"/>
    </row>
    <row r="460" spans="1:1" s="218" customFormat="1" x14ac:dyDescent="0.2">
      <c r="A460" s="225"/>
    </row>
    <row r="461" spans="1:1" s="218" customFormat="1" x14ac:dyDescent="0.2">
      <c r="A461" s="225"/>
    </row>
    <row r="462" spans="1:1" s="218" customFormat="1" x14ac:dyDescent="0.2">
      <c r="A462" s="225"/>
    </row>
    <row r="463" spans="1:1" s="218" customFormat="1" x14ac:dyDescent="0.2">
      <c r="A463" s="225"/>
    </row>
    <row r="464" spans="1:1" s="218" customFormat="1" x14ac:dyDescent="0.2">
      <c r="A464" s="225"/>
    </row>
    <row r="465" spans="1:1" s="218" customFormat="1" x14ac:dyDescent="0.2">
      <c r="A465" s="225"/>
    </row>
    <row r="466" spans="1:1" s="218" customFormat="1" x14ac:dyDescent="0.2">
      <c r="A466" s="225"/>
    </row>
    <row r="467" spans="1:1" s="218" customFormat="1" x14ac:dyDescent="0.2">
      <c r="A467" s="225"/>
    </row>
    <row r="468" spans="1:1" s="218" customFormat="1" x14ac:dyDescent="0.2">
      <c r="A468" s="225"/>
    </row>
    <row r="469" spans="1:1" s="218" customFormat="1" x14ac:dyDescent="0.2">
      <c r="A469" s="225"/>
    </row>
    <row r="470" spans="1:1" s="218" customFormat="1" x14ac:dyDescent="0.2">
      <c r="A470" s="225"/>
    </row>
    <row r="471" spans="1:1" s="218" customFormat="1" x14ac:dyDescent="0.2">
      <c r="A471" s="225"/>
    </row>
    <row r="472" spans="1:1" s="218" customFormat="1" x14ac:dyDescent="0.2">
      <c r="A472" s="225"/>
    </row>
    <row r="473" spans="1:1" s="218" customFormat="1" x14ac:dyDescent="0.2">
      <c r="A473" s="225"/>
    </row>
    <row r="474" spans="1:1" s="218" customFormat="1" x14ac:dyDescent="0.2">
      <c r="A474" s="225"/>
    </row>
    <row r="475" spans="1:1" s="218" customFormat="1" x14ac:dyDescent="0.2">
      <c r="A475" s="225"/>
    </row>
    <row r="476" spans="1:1" s="218" customFormat="1" x14ac:dyDescent="0.2">
      <c r="A476" s="225"/>
    </row>
    <row r="477" spans="1:1" s="218" customFormat="1" x14ac:dyDescent="0.2">
      <c r="A477" s="225"/>
    </row>
    <row r="478" spans="1:1" s="218" customFormat="1" x14ac:dyDescent="0.2">
      <c r="A478" s="225"/>
    </row>
    <row r="479" spans="1:1" s="218" customFormat="1" x14ac:dyDescent="0.2">
      <c r="A479" s="225"/>
    </row>
    <row r="480" spans="1:1" s="218" customFormat="1" x14ac:dyDescent="0.2">
      <c r="A480" s="225"/>
    </row>
    <row r="481" spans="1:26" s="218" customFormat="1" x14ac:dyDescent="0.2">
      <c r="A481" s="225"/>
    </row>
    <row r="482" spans="1:26" s="218" customFormat="1" x14ac:dyDescent="0.2">
      <c r="A482" s="225"/>
    </row>
    <row r="483" spans="1:26" s="218" customFormat="1" x14ac:dyDescent="0.2">
      <c r="A483" s="225"/>
    </row>
    <row r="484" spans="1:26" s="218" customFormat="1" x14ac:dyDescent="0.2">
      <c r="A484" s="225"/>
    </row>
    <row r="485" spans="1:26" s="218" customFormat="1" x14ac:dyDescent="0.2">
      <c r="A485" s="225"/>
    </row>
    <row r="486" spans="1:26" s="218" customFormat="1" x14ac:dyDescent="0.2">
      <c r="A486" s="225"/>
    </row>
    <row r="487" spans="1:26" s="218" customFormat="1" x14ac:dyDescent="0.2">
      <c r="A487" s="225"/>
    </row>
    <row r="488" spans="1:26" s="218" customFormat="1" x14ac:dyDescent="0.2">
      <c r="A488" s="225"/>
    </row>
    <row r="489" spans="1:26" s="218" customFormat="1" x14ac:dyDescent="0.2">
      <c r="A489" s="225"/>
    </row>
    <row r="490" spans="1:26" s="218" customFormat="1" x14ac:dyDescent="0.2">
      <c r="Z490" s="225"/>
    </row>
    <row r="491" spans="1:26" x14ac:dyDescent="0.2">
      <c r="Z491" s="228"/>
    </row>
    <row r="492" spans="1:26" x14ac:dyDescent="0.2">
      <c r="Z492" s="228"/>
    </row>
    <row r="493" spans="1:26" x14ac:dyDescent="0.2">
      <c r="Z493" s="228"/>
    </row>
    <row r="494" spans="1:26" x14ac:dyDescent="0.2">
      <c r="Z494" s="228"/>
    </row>
    <row r="495" spans="1:26" x14ac:dyDescent="0.2">
      <c r="Z495" s="228"/>
    </row>
    <row r="496" spans="1:26" x14ac:dyDescent="0.2">
      <c r="Z496" s="228"/>
    </row>
    <row r="497" spans="1:26" x14ac:dyDescent="0.2">
      <c r="Z497" s="228"/>
    </row>
    <row r="498" spans="1:26" x14ac:dyDescent="0.2">
      <c r="Z498" s="228"/>
    </row>
    <row r="499" spans="1:26" x14ac:dyDescent="0.2">
      <c r="Z499" s="228"/>
    </row>
    <row r="500" spans="1:26" x14ac:dyDescent="0.2">
      <c r="A500" s="226"/>
      <c r="C500" s="226"/>
      <c r="D500" s="226"/>
      <c r="E500" s="226"/>
      <c r="G500" s="226"/>
      <c r="H500" s="226"/>
      <c r="I500" s="226"/>
      <c r="M500" s="226"/>
      <c r="N500" s="226"/>
      <c r="P500" s="226"/>
      <c r="Q500" s="226"/>
      <c r="S500" s="226"/>
      <c r="T500" s="226"/>
      <c r="W500" s="226"/>
      <c r="X500" s="226"/>
      <c r="Z500" s="228"/>
    </row>
    <row r="501" spans="1:26" x14ac:dyDescent="0.2">
      <c r="A501" s="226"/>
      <c r="C501" s="226"/>
      <c r="D501" s="226"/>
      <c r="E501" s="226"/>
      <c r="G501" s="226"/>
      <c r="H501" s="226"/>
      <c r="I501" s="226"/>
      <c r="M501" s="226"/>
      <c r="N501" s="226"/>
      <c r="P501" s="226"/>
      <c r="Q501" s="226"/>
      <c r="S501" s="226"/>
      <c r="T501" s="226"/>
      <c r="W501" s="226"/>
      <c r="X501" s="226"/>
      <c r="Z501" s="228"/>
    </row>
    <row r="502" spans="1:26" x14ac:dyDescent="0.2">
      <c r="A502" s="226"/>
      <c r="C502" s="226"/>
      <c r="D502" s="226"/>
      <c r="E502" s="226"/>
      <c r="G502" s="226"/>
      <c r="H502" s="226"/>
      <c r="I502" s="226"/>
      <c r="M502" s="226"/>
      <c r="N502" s="226"/>
      <c r="P502" s="226"/>
      <c r="Q502" s="226"/>
      <c r="S502" s="226"/>
      <c r="T502" s="226"/>
      <c r="W502" s="226"/>
      <c r="X502" s="226"/>
      <c r="Z502" s="228"/>
    </row>
    <row r="503" spans="1:26" x14ac:dyDescent="0.2">
      <c r="A503" s="226"/>
      <c r="C503" s="226"/>
      <c r="D503" s="226"/>
      <c r="E503" s="226"/>
      <c r="G503" s="226"/>
      <c r="H503" s="226"/>
      <c r="I503" s="226"/>
      <c r="M503" s="226"/>
      <c r="N503" s="226"/>
      <c r="P503" s="226"/>
      <c r="Q503" s="226"/>
      <c r="S503" s="226"/>
      <c r="T503" s="226"/>
      <c r="W503" s="226"/>
      <c r="X503" s="226"/>
      <c r="Z503" s="228"/>
    </row>
    <row r="504" spans="1:26" x14ac:dyDescent="0.2">
      <c r="A504" s="226"/>
      <c r="C504" s="226"/>
      <c r="D504" s="226"/>
      <c r="E504" s="226"/>
      <c r="G504" s="226"/>
      <c r="H504" s="226"/>
      <c r="I504" s="226"/>
      <c r="M504" s="226"/>
      <c r="N504" s="226"/>
      <c r="P504" s="226"/>
      <c r="Q504" s="226"/>
      <c r="S504" s="226"/>
      <c r="T504" s="226"/>
      <c r="W504" s="226"/>
      <c r="X504" s="226"/>
      <c r="Z504" s="228"/>
    </row>
    <row r="505" spans="1:26" x14ac:dyDescent="0.2">
      <c r="A505" s="226"/>
      <c r="C505" s="226"/>
      <c r="D505" s="226"/>
      <c r="E505" s="226"/>
      <c r="G505" s="226"/>
      <c r="H505" s="226"/>
      <c r="I505" s="226"/>
      <c r="M505" s="226"/>
      <c r="N505" s="226"/>
      <c r="P505" s="226"/>
      <c r="Q505" s="226"/>
      <c r="S505" s="226"/>
      <c r="T505" s="226"/>
      <c r="W505" s="226"/>
      <c r="X505" s="226"/>
      <c r="Z505" s="228"/>
    </row>
    <row r="506" spans="1:26" x14ac:dyDescent="0.2">
      <c r="A506" s="226"/>
      <c r="C506" s="226"/>
      <c r="D506" s="226"/>
      <c r="E506" s="226"/>
      <c r="G506" s="226"/>
      <c r="H506" s="226"/>
      <c r="I506" s="226"/>
      <c r="M506" s="226"/>
      <c r="N506" s="226"/>
      <c r="P506" s="226"/>
      <c r="Q506" s="226"/>
      <c r="S506" s="226"/>
      <c r="T506" s="226"/>
      <c r="W506" s="226"/>
      <c r="X506" s="226"/>
      <c r="Z506" s="228"/>
    </row>
    <row r="507" spans="1:26" x14ac:dyDescent="0.2">
      <c r="A507" s="226"/>
      <c r="C507" s="226"/>
      <c r="D507" s="226"/>
      <c r="E507" s="226"/>
      <c r="G507" s="226"/>
      <c r="H507" s="226"/>
      <c r="I507" s="226"/>
      <c r="M507" s="226"/>
      <c r="N507" s="226"/>
      <c r="P507" s="226"/>
      <c r="Q507" s="226"/>
      <c r="S507" s="226"/>
      <c r="T507" s="226"/>
      <c r="W507" s="226"/>
      <c r="X507" s="226"/>
      <c r="Z507" s="228"/>
    </row>
    <row r="508" spans="1:26" x14ac:dyDescent="0.2">
      <c r="A508" s="226"/>
      <c r="C508" s="226"/>
      <c r="D508" s="226"/>
      <c r="E508" s="226"/>
      <c r="G508" s="226"/>
      <c r="H508" s="226"/>
      <c r="I508" s="226"/>
      <c r="M508" s="226"/>
      <c r="N508" s="226"/>
      <c r="P508" s="226"/>
      <c r="Q508" s="226"/>
      <c r="S508" s="226"/>
      <c r="T508" s="226"/>
      <c r="W508" s="226"/>
      <c r="X508" s="226"/>
      <c r="Z508" s="228"/>
    </row>
    <row r="509" spans="1:26" x14ac:dyDescent="0.2">
      <c r="A509" s="226"/>
      <c r="C509" s="226"/>
      <c r="D509" s="226"/>
      <c r="E509" s="226"/>
      <c r="G509" s="226"/>
      <c r="H509" s="226"/>
      <c r="I509" s="226"/>
      <c r="M509" s="226"/>
      <c r="N509" s="226"/>
      <c r="P509" s="226"/>
      <c r="Q509" s="226"/>
      <c r="S509" s="226"/>
      <c r="T509" s="226"/>
      <c r="W509" s="226"/>
      <c r="X509" s="226"/>
      <c r="Z509" s="228"/>
    </row>
    <row r="510" spans="1:26" x14ac:dyDescent="0.2">
      <c r="A510" s="226"/>
      <c r="C510" s="226"/>
      <c r="D510" s="226"/>
      <c r="E510" s="226"/>
      <c r="G510" s="226"/>
      <c r="H510" s="226"/>
      <c r="I510" s="226"/>
      <c r="M510" s="226"/>
      <c r="N510" s="226"/>
      <c r="P510" s="226"/>
      <c r="Q510" s="226"/>
      <c r="S510" s="226"/>
      <c r="T510" s="226"/>
      <c r="W510" s="226"/>
      <c r="X510" s="226"/>
      <c r="Z510" s="228"/>
    </row>
    <row r="511" spans="1:26" x14ac:dyDescent="0.2">
      <c r="A511" s="226"/>
      <c r="C511" s="226"/>
      <c r="D511" s="226"/>
      <c r="E511" s="226"/>
      <c r="G511" s="226"/>
      <c r="H511" s="226"/>
      <c r="I511" s="226"/>
      <c r="M511" s="226"/>
      <c r="N511" s="226"/>
      <c r="P511" s="226"/>
      <c r="Q511" s="226"/>
      <c r="S511" s="226"/>
      <c r="T511" s="226"/>
      <c r="W511" s="226"/>
      <c r="X511" s="226"/>
      <c r="Z511" s="228"/>
    </row>
    <row r="512" spans="1:26" x14ac:dyDescent="0.2">
      <c r="A512" s="226"/>
      <c r="C512" s="226"/>
      <c r="D512" s="226"/>
      <c r="E512" s="226"/>
      <c r="G512" s="226"/>
      <c r="H512" s="226"/>
      <c r="I512" s="226"/>
      <c r="M512" s="226"/>
      <c r="N512" s="226"/>
      <c r="P512" s="226"/>
      <c r="Q512" s="226"/>
      <c r="S512" s="226"/>
      <c r="T512" s="226"/>
      <c r="W512" s="226"/>
      <c r="X512" s="226"/>
      <c r="Z512" s="228"/>
    </row>
    <row r="513" spans="1:26" x14ac:dyDescent="0.2">
      <c r="A513" s="226"/>
      <c r="C513" s="226"/>
      <c r="D513" s="226"/>
      <c r="E513" s="226"/>
      <c r="G513" s="226"/>
      <c r="H513" s="226"/>
      <c r="I513" s="226"/>
      <c r="M513" s="226"/>
      <c r="N513" s="226"/>
      <c r="P513" s="226"/>
      <c r="Q513" s="226"/>
      <c r="S513" s="226"/>
      <c r="T513" s="226"/>
      <c r="W513" s="226"/>
      <c r="X513" s="226"/>
      <c r="Z513" s="228"/>
    </row>
    <row r="514" spans="1:26" x14ac:dyDescent="0.2">
      <c r="A514" s="226"/>
      <c r="C514" s="226"/>
      <c r="D514" s="226"/>
      <c r="E514" s="226"/>
      <c r="G514" s="226"/>
      <c r="H514" s="226"/>
      <c r="I514" s="226"/>
      <c r="M514" s="226"/>
      <c r="N514" s="226"/>
      <c r="P514" s="226"/>
      <c r="Q514" s="226"/>
      <c r="S514" s="226"/>
      <c r="T514" s="226"/>
      <c r="W514" s="226"/>
      <c r="X514" s="226"/>
      <c r="Z514" s="228"/>
    </row>
    <row r="515" spans="1:26" x14ac:dyDescent="0.2">
      <c r="A515" s="226"/>
      <c r="C515" s="226"/>
      <c r="D515" s="226"/>
      <c r="E515" s="226"/>
      <c r="G515" s="226"/>
      <c r="H515" s="226"/>
      <c r="I515" s="226"/>
      <c r="M515" s="226"/>
      <c r="N515" s="226"/>
      <c r="P515" s="226"/>
      <c r="Q515" s="226"/>
      <c r="S515" s="226"/>
      <c r="T515" s="226"/>
      <c r="W515" s="226"/>
      <c r="X515" s="226"/>
      <c r="Z515" s="228"/>
    </row>
    <row r="516" spans="1:26" x14ac:dyDescent="0.2">
      <c r="A516" s="226"/>
      <c r="C516" s="226"/>
      <c r="D516" s="226"/>
      <c r="E516" s="226"/>
      <c r="G516" s="226"/>
      <c r="H516" s="226"/>
      <c r="I516" s="226"/>
      <c r="M516" s="226"/>
      <c r="N516" s="226"/>
      <c r="P516" s="226"/>
      <c r="Q516" s="226"/>
      <c r="S516" s="226"/>
      <c r="T516" s="226"/>
      <c r="W516" s="226"/>
      <c r="X516" s="226"/>
      <c r="Z516" s="228"/>
    </row>
    <row r="517" spans="1:26" x14ac:dyDescent="0.2">
      <c r="A517" s="226"/>
      <c r="C517" s="226"/>
      <c r="D517" s="226"/>
      <c r="E517" s="226"/>
      <c r="G517" s="226"/>
      <c r="H517" s="226"/>
      <c r="I517" s="226"/>
      <c r="M517" s="226"/>
      <c r="N517" s="226"/>
      <c r="P517" s="226"/>
      <c r="Q517" s="226"/>
      <c r="S517" s="226"/>
      <c r="T517" s="226"/>
      <c r="W517" s="226"/>
      <c r="X517" s="226"/>
      <c r="Z517" s="228"/>
    </row>
    <row r="518" spans="1:26" x14ac:dyDescent="0.2">
      <c r="A518" s="226"/>
      <c r="C518" s="226"/>
      <c r="D518" s="226"/>
      <c r="E518" s="226"/>
      <c r="G518" s="226"/>
      <c r="H518" s="226"/>
      <c r="I518" s="226"/>
      <c r="M518" s="226"/>
      <c r="N518" s="226"/>
      <c r="P518" s="226"/>
      <c r="Q518" s="226"/>
      <c r="S518" s="226"/>
      <c r="T518" s="226"/>
      <c r="W518" s="226"/>
      <c r="X518" s="226"/>
      <c r="Z518" s="228"/>
    </row>
    <row r="519" spans="1:26" x14ac:dyDescent="0.2">
      <c r="A519" s="226"/>
      <c r="C519" s="226"/>
      <c r="D519" s="226"/>
      <c r="E519" s="226"/>
      <c r="G519" s="226"/>
      <c r="H519" s="226"/>
      <c r="I519" s="226"/>
      <c r="M519" s="226"/>
      <c r="N519" s="226"/>
      <c r="P519" s="226"/>
      <c r="Q519" s="226"/>
      <c r="S519" s="226"/>
      <c r="T519" s="226"/>
      <c r="W519" s="226"/>
      <c r="X519" s="226"/>
      <c r="Z519" s="228"/>
    </row>
    <row r="520" spans="1:26" x14ac:dyDescent="0.2">
      <c r="A520" s="226"/>
      <c r="C520" s="226"/>
      <c r="D520" s="226"/>
      <c r="E520" s="226"/>
      <c r="G520" s="226"/>
      <c r="H520" s="226"/>
      <c r="I520" s="226"/>
      <c r="M520" s="226"/>
      <c r="N520" s="226"/>
      <c r="P520" s="226"/>
      <c r="Q520" s="226"/>
      <c r="S520" s="226"/>
      <c r="T520" s="226"/>
      <c r="W520" s="226"/>
      <c r="X520" s="226"/>
      <c r="Z520" s="228"/>
    </row>
    <row r="521" spans="1:26" x14ac:dyDescent="0.2">
      <c r="A521" s="226"/>
      <c r="C521" s="226"/>
      <c r="D521" s="226"/>
      <c r="E521" s="226"/>
      <c r="G521" s="226"/>
      <c r="H521" s="226"/>
      <c r="I521" s="226"/>
      <c r="M521" s="226"/>
      <c r="N521" s="226"/>
      <c r="P521" s="226"/>
      <c r="Q521" s="226"/>
      <c r="S521" s="226"/>
      <c r="T521" s="226"/>
      <c r="W521" s="226"/>
      <c r="X521" s="226"/>
      <c r="Z521" s="228"/>
    </row>
    <row r="522" spans="1:26" x14ac:dyDescent="0.2">
      <c r="A522" s="226"/>
      <c r="C522" s="226"/>
      <c r="D522" s="226"/>
      <c r="E522" s="226"/>
      <c r="G522" s="226"/>
      <c r="H522" s="226"/>
      <c r="I522" s="226"/>
      <c r="M522" s="226"/>
      <c r="N522" s="226"/>
      <c r="P522" s="226"/>
      <c r="Q522" s="226"/>
      <c r="S522" s="226"/>
      <c r="T522" s="226"/>
      <c r="W522" s="226"/>
      <c r="X522" s="226"/>
      <c r="Z522" s="228"/>
    </row>
    <row r="523" spans="1:26" x14ac:dyDescent="0.2">
      <c r="A523" s="226"/>
      <c r="C523" s="226"/>
      <c r="D523" s="226"/>
      <c r="E523" s="226"/>
      <c r="G523" s="226"/>
      <c r="H523" s="226"/>
      <c r="I523" s="226"/>
      <c r="M523" s="226"/>
      <c r="N523" s="226"/>
      <c r="P523" s="226"/>
      <c r="Q523" s="226"/>
      <c r="S523" s="226"/>
      <c r="T523" s="226"/>
      <c r="W523" s="226"/>
      <c r="X523" s="226"/>
      <c r="Z523" s="228"/>
    </row>
  </sheetData>
  <protectedRanges>
    <protectedRange password="D8A5" sqref="B168:I489 A491:B65523 I491:I65523 V491:V65523 R491:R65523 O491:O65523 L491:L65523 R1:R21 V1:V21 O1:O21 M2:M21 L1:L21 A1:B21 I1:I21 J2:J21 J22:L489" name="範囲1"/>
  </protectedRanges>
  <phoneticPr fontId="2"/>
  <dataValidations count="2">
    <dataValidation type="list" allowBlank="1" showInputMessage="1" showErrorMessage="1" sqref="Y2:Y21 U2:U21">
      <formula1>#REF!</formula1>
    </dataValidation>
    <dataValidation type="list" allowBlank="1" showInputMessage="1" showErrorMessage="1" sqref="Z2:Z21 A22:A489 S2:S21 W2:W21">
      <formula1>#REF!</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注意事項</vt:lpstr>
      <vt:lpstr>男子申込書</vt:lpstr>
      <vt:lpstr>男子四種</vt:lpstr>
      <vt:lpstr>女子申込書</vt:lpstr>
      <vt:lpstr>女子四種</vt:lpstr>
      <vt:lpstr>プロ等申込書</vt:lpstr>
      <vt:lpstr>集約</vt:lpstr>
      <vt:lpstr>男子</vt:lpstr>
      <vt:lpstr>女子</vt:lpstr>
      <vt:lpstr>プロ等申込書!Print_Area</vt:lpstr>
      <vt:lpstr>女子四種!Print_Area</vt:lpstr>
      <vt:lpstr>女子申込書!Print_Area</vt:lpstr>
      <vt:lpstr>男子四種!Print_Area</vt:lpstr>
      <vt:lpstr>男子申込書!Print_Area</vt:lpstr>
    </vt:vector>
  </TitlesOfParts>
  <Company>ALL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　村　裕　美</dc:creator>
  <cp:lastModifiedBy>佐藤光司</cp:lastModifiedBy>
  <cp:lastPrinted>2015-05-31T23:47:05Z</cp:lastPrinted>
  <dcterms:created xsi:type="dcterms:W3CDTF">2006-10-26T13:36:54Z</dcterms:created>
  <dcterms:modified xsi:type="dcterms:W3CDTF">2015-07-05T06:48:27Z</dcterms:modified>
</cp:coreProperties>
</file>