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30" windowWidth="11865" windowHeight="8595" tabRatio="833" activeTab="0"/>
  </bookViews>
  <sheets>
    <sheet name="記入 注意事項" sheetId="1" r:id="rId1"/>
    <sheet name="男子申込" sheetId="2" r:id="rId2"/>
    <sheet name="男子四種個票" sheetId="3" r:id="rId3"/>
    <sheet name="女子申込" sheetId="4" r:id="rId4"/>
    <sheet name="女子四種個票" sheetId="5" r:id="rId5"/>
    <sheet name="プロ申込等" sheetId="6" r:id="rId6"/>
    <sheet name="集計(入力×）" sheetId="7" r:id="rId7"/>
  </sheets>
  <definedNames>
    <definedName name="_xlnm.Print_Area" localSheetId="5">'プロ申込等'!$A$1:$H$33</definedName>
    <definedName name="_xlnm.Print_Area" localSheetId="4">'女子四種個票'!$A$1:$J$48</definedName>
    <definedName name="_xlnm.Print_Area" localSheetId="3">'女子申込'!$A$1:$P$37</definedName>
    <definedName name="_xlnm.Print_Area" localSheetId="2">'男子四種個票'!$A$1:$J$48</definedName>
    <definedName name="_xlnm.Print_Area" localSheetId="1">'男子申込'!$A$1:$P$37</definedName>
    <definedName name="_xlnm.Print_Titles" localSheetId="3">'女子申込'!$1:$1</definedName>
    <definedName name="_xlnm.Print_Titles" localSheetId="1">'男子申込'!$1:$1</definedName>
  </definedNames>
  <calcPr fullCalcOnLoad="1"/>
</workbook>
</file>

<file path=xl/comments2.xml><?xml version="1.0" encoding="utf-8"?>
<comments xmlns="http://schemas.openxmlformats.org/spreadsheetml/2006/main">
  <authors>
    <author>User</author>
  </authors>
  <commentList>
    <comment ref="C9" authorId="0">
      <text>
        <r>
          <rPr>
            <b/>
            <sz val="9"/>
            <rFont val="ＭＳ Ｐゴシック"/>
            <family val="3"/>
          </rPr>
          <t>全角５文字を基本とします。</t>
        </r>
      </text>
    </comment>
    <comment ref="D9" authorId="0">
      <text>
        <r>
          <rPr>
            <b/>
            <sz val="9"/>
            <rFont val="ＭＳ Ｐゴシック"/>
            <family val="3"/>
          </rPr>
          <t>姓と名の間にスペースを空けて下さい。</t>
        </r>
      </text>
    </comment>
    <comment ref="E9" authorId="0">
      <text>
        <r>
          <rPr>
            <b/>
            <sz val="9"/>
            <rFont val="ＭＳ Ｐゴシック"/>
            <family val="3"/>
          </rPr>
          <t>ドロップダウンリストから選択して下さい。</t>
        </r>
      </text>
    </comment>
    <comment ref="H9" authorId="0">
      <text>
        <r>
          <rPr>
            <b/>
            <sz val="9"/>
            <rFont val="ＭＳ Ｐゴシック"/>
            <family val="3"/>
          </rPr>
          <t>ドロップダウンリストから選択して下さい。</t>
        </r>
      </text>
    </comment>
    <comment ref="K9" authorId="0">
      <text>
        <r>
          <rPr>
            <b/>
            <sz val="9"/>
            <rFont val="ＭＳ Ｐゴシック"/>
            <family val="3"/>
          </rPr>
          <t>ドロップダウンリストから選択して下さい。</t>
        </r>
      </text>
    </comment>
    <comment ref="O9" authorId="0">
      <text>
        <r>
          <rPr>
            <b/>
            <sz val="9"/>
            <rFont val="ＭＳ Ｐゴシック"/>
            <family val="3"/>
          </rPr>
          <t>ドロップダウンリストから選択して下さい。</t>
        </r>
      </text>
    </comment>
    <comment ref="B9" authorId="0">
      <text>
        <r>
          <rPr>
            <b/>
            <sz val="9"/>
            <rFont val="ＭＳ Ｐゴシック"/>
            <family val="3"/>
          </rPr>
          <t>JAAF選手登録番号を入力してください。</t>
        </r>
      </text>
    </comment>
    <comment ref="C4" authorId="0">
      <text>
        <r>
          <rPr>
            <b/>
            <sz val="9"/>
            <rFont val="ＭＳ Ｐゴシック"/>
            <family val="3"/>
          </rPr>
          <t>ドロップダウンリストから選択して下さい。</t>
        </r>
      </text>
    </comment>
    <comment ref="C5" authorId="0">
      <text>
        <r>
          <rPr>
            <b/>
            <sz val="9"/>
            <rFont val="ＭＳ Ｐゴシック"/>
            <family val="3"/>
          </rPr>
          <t>ドロップダウンリストから選択して下さい。</t>
        </r>
      </text>
    </comment>
    <comment ref="I9" authorId="0">
      <text>
        <r>
          <rPr>
            <b/>
            <sz val="9"/>
            <rFont val="ＭＳ Ｐゴシック"/>
            <family val="3"/>
          </rPr>
          <t>記録の記入はフィールドも長距離もすべてピリオド「．」で記入のこと。また，半角数字で記入ください。記入注意事項参照のこと</t>
        </r>
      </text>
    </comment>
    <comment ref="L9" authorId="0">
      <text>
        <r>
          <rPr>
            <b/>
            <sz val="9"/>
            <rFont val="ＭＳ Ｐゴシック"/>
            <family val="3"/>
          </rPr>
          <t>記録の記入はフィールドも長距離もすべてピリオド「．」で記入のこと。また，半角数字で記入ください。記入注意事項参照のこと</t>
        </r>
      </text>
    </comment>
    <comment ref="J9" authorId="0">
      <text>
        <r>
          <rPr>
            <b/>
            <sz val="9"/>
            <rFont val="ＭＳ Ｐゴシック"/>
            <family val="3"/>
          </rPr>
          <t>半角数字、半角記号で入力</t>
        </r>
      </text>
    </comment>
    <comment ref="M9" authorId="0">
      <text>
        <r>
          <rPr>
            <b/>
            <sz val="9"/>
            <rFont val="ＭＳ Ｐゴシック"/>
            <family val="3"/>
          </rPr>
          <t>半角数字、半角記号で入力</t>
        </r>
      </text>
    </comment>
    <comment ref="N9" authorId="0">
      <text>
        <r>
          <rPr>
            <b/>
            <sz val="9"/>
            <rFont val="ＭＳ Ｐゴシック"/>
            <family val="3"/>
          </rPr>
          <t>ドロップダウンリストから選択して下さい。</t>
        </r>
      </text>
    </comment>
  </commentList>
</comments>
</file>

<file path=xl/comments4.xml><?xml version="1.0" encoding="utf-8"?>
<comments xmlns="http://schemas.openxmlformats.org/spreadsheetml/2006/main">
  <authors>
    <author>User</author>
  </authors>
  <commentList>
    <comment ref="C9" authorId="0">
      <text>
        <r>
          <rPr>
            <b/>
            <sz val="9"/>
            <rFont val="ＭＳ Ｐゴシック"/>
            <family val="3"/>
          </rPr>
          <t>全角５文字を基本とします。</t>
        </r>
      </text>
    </comment>
    <comment ref="D9" authorId="0">
      <text>
        <r>
          <rPr>
            <b/>
            <sz val="9"/>
            <rFont val="ＭＳ Ｐゴシック"/>
            <family val="3"/>
          </rPr>
          <t>姓と名の間にスペースを空けてください。</t>
        </r>
      </text>
    </comment>
    <comment ref="E9" authorId="0">
      <text>
        <r>
          <rPr>
            <b/>
            <sz val="9"/>
            <rFont val="ＭＳ Ｐゴシック"/>
            <family val="3"/>
          </rPr>
          <t>ドロップダウンリストから選択して下さい。</t>
        </r>
      </text>
    </comment>
    <comment ref="H9" authorId="0">
      <text>
        <r>
          <rPr>
            <b/>
            <sz val="9"/>
            <rFont val="ＭＳ Ｐゴシック"/>
            <family val="3"/>
          </rPr>
          <t>ドロップダウンリストから選択して下さい。</t>
        </r>
      </text>
    </comment>
    <comment ref="K9" authorId="0">
      <text>
        <r>
          <rPr>
            <b/>
            <sz val="9"/>
            <rFont val="ＭＳ Ｐゴシック"/>
            <family val="3"/>
          </rPr>
          <t>ドロップダウンリストから選択して下さい。</t>
        </r>
      </text>
    </comment>
    <comment ref="C4" authorId="0">
      <text>
        <r>
          <rPr>
            <b/>
            <sz val="9"/>
            <rFont val="ＭＳ Ｐゴシック"/>
            <family val="3"/>
          </rPr>
          <t>ドロップダウンリストから選択して下さい。</t>
        </r>
      </text>
    </comment>
    <comment ref="C5" authorId="0">
      <text>
        <r>
          <rPr>
            <b/>
            <sz val="9"/>
            <rFont val="ＭＳ Ｐゴシック"/>
            <family val="3"/>
          </rPr>
          <t>ドロップダウンリストから選択して下さい。</t>
        </r>
      </text>
    </comment>
    <comment ref="I9" authorId="0">
      <text>
        <r>
          <rPr>
            <b/>
            <sz val="9"/>
            <rFont val="ＭＳ Ｐゴシック"/>
            <family val="3"/>
          </rPr>
          <t>記録の記入はフィールドも長距離もすべてピリオド「．」で記入のこと。また，半角数字で記入ください。記入注意事項参照のこと</t>
        </r>
      </text>
    </comment>
    <comment ref="L9" authorId="0">
      <text>
        <r>
          <rPr>
            <b/>
            <sz val="9"/>
            <rFont val="ＭＳ Ｐゴシック"/>
            <family val="3"/>
          </rPr>
          <t>記録の記入はフィールドも長距離もすべてピリオド「．」で記入のこと。また，半角数字で記入ください。記入注意事項参照のこと</t>
        </r>
      </text>
    </comment>
    <comment ref="J9" authorId="0">
      <text>
        <r>
          <rPr>
            <b/>
            <sz val="9"/>
            <rFont val="ＭＳ Ｐゴシック"/>
            <family val="3"/>
          </rPr>
          <t>半角数字、半角記号で入力</t>
        </r>
      </text>
    </comment>
    <comment ref="M9" authorId="0">
      <text>
        <r>
          <rPr>
            <b/>
            <sz val="9"/>
            <rFont val="ＭＳ Ｐゴシック"/>
            <family val="3"/>
          </rPr>
          <t>半角数字、半角記号で入力</t>
        </r>
      </text>
    </comment>
    <comment ref="O9" authorId="0">
      <text>
        <r>
          <rPr>
            <b/>
            <sz val="9"/>
            <rFont val="ＭＳ Ｐゴシック"/>
            <family val="3"/>
          </rPr>
          <t>ドロップダウンリストから選択して下さい。</t>
        </r>
      </text>
    </comment>
    <comment ref="B9" authorId="0">
      <text>
        <r>
          <rPr>
            <b/>
            <sz val="9"/>
            <rFont val="ＭＳ Ｐゴシック"/>
            <family val="3"/>
          </rPr>
          <t>JAAF選手登録番号を入力してください。</t>
        </r>
      </text>
    </comment>
  </commentList>
</comments>
</file>

<file path=xl/sharedStrings.xml><?xml version="1.0" encoding="utf-8"?>
<sst xmlns="http://schemas.openxmlformats.org/spreadsheetml/2006/main" count="775" uniqueCount="381">
  <si>
    <t>競技者名</t>
  </si>
  <si>
    <t>学年</t>
  </si>
  <si>
    <t>生年</t>
  </si>
  <si>
    <t>月日</t>
  </si>
  <si>
    <t>室蘭地方</t>
  </si>
  <si>
    <t>連番</t>
  </si>
  <si>
    <t>参加種目１</t>
  </si>
  <si>
    <t>参加種目２</t>
  </si>
  <si>
    <t>最高記録</t>
  </si>
  <si>
    <t>学年</t>
  </si>
  <si>
    <t>男</t>
  </si>
  <si>
    <t>女</t>
  </si>
  <si>
    <t>道南</t>
  </si>
  <si>
    <t>小樽後志</t>
  </si>
  <si>
    <t>苫小牧地方</t>
  </si>
  <si>
    <t>札幌</t>
  </si>
  <si>
    <t>道央</t>
  </si>
  <si>
    <t>空知</t>
  </si>
  <si>
    <t>十勝</t>
  </si>
  <si>
    <t>釧路地方</t>
  </si>
  <si>
    <t>ｵﾎｰﾂｸ</t>
  </si>
  <si>
    <t>競技者名ｶﾅ</t>
  </si>
  <si>
    <t>様式1-2</t>
  </si>
  <si>
    <t>市町村名</t>
  </si>
  <si>
    <t>所属陸協</t>
  </si>
  <si>
    <t>所属中体連</t>
  </si>
  <si>
    <t>学校名</t>
  </si>
  <si>
    <t>陸上競技協会</t>
  </si>
  <si>
    <t>中体連</t>
  </si>
  <si>
    <t>ﾁｭｳｶﾞｯｺｳ</t>
  </si>
  <si>
    <t>中学校</t>
  </si>
  <si>
    <t>資格</t>
  </si>
  <si>
    <t>1位</t>
  </si>
  <si>
    <t>標準</t>
  </si>
  <si>
    <t>１位</t>
  </si>
  <si>
    <t>4×100mR
最高記録</t>
  </si>
  <si>
    <t>1年100m</t>
  </si>
  <si>
    <t>2年100m</t>
  </si>
  <si>
    <t>200m</t>
  </si>
  <si>
    <t>400m</t>
  </si>
  <si>
    <t>800m</t>
  </si>
  <si>
    <t>1500m</t>
  </si>
  <si>
    <t>3000m</t>
  </si>
  <si>
    <t>四種競技</t>
  </si>
  <si>
    <t>札幌</t>
  </si>
  <si>
    <t>石狩</t>
  </si>
  <si>
    <t>小樽</t>
  </si>
  <si>
    <t>後志</t>
  </si>
  <si>
    <t>留萌</t>
  </si>
  <si>
    <t>宗谷</t>
  </si>
  <si>
    <t>旭川</t>
  </si>
  <si>
    <t>上川中央</t>
  </si>
  <si>
    <t>富良野</t>
  </si>
  <si>
    <t>名寄</t>
  </si>
  <si>
    <t>士別</t>
  </si>
  <si>
    <t>函館</t>
  </si>
  <si>
    <t>渡島</t>
  </si>
  <si>
    <t>檜山</t>
  </si>
  <si>
    <t>南空知</t>
  </si>
  <si>
    <t>中空知</t>
  </si>
  <si>
    <t>北空知</t>
  </si>
  <si>
    <t>日高</t>
  </si>
  <si>
    <t>東胆振</t>
  </si>
  <si>
    <t>西胆振</t>
  </si>
  <si>
    <t>全十勝</t>
  </si>
  <si>
    <t>釧路</t>
  </si>
  <si>
    <t>根室</t>
  </si>
  <si>
    <t>ﾘﾚｰ</t>
  </si>
  <si>
    <t>○</t>
  </si>
  <si>
    <t>監督氏名</t>
  </si>
  <si>
    <t>印</t>
  </si>
  <si>
    <t>連絡先住所
(学校)</t>
  </si>
  <si>
    <t>〒</t>
  </si>
  <si>
    <t>電話(学校)</t>
  </si>
  <si>
    <t>緊急連絡先
(携帯)</t>
  </si>
  <si>
    <t>1年100m</t>
  </si>
  <si>
    <t>走幅跳</t>
  </si>
  <si>
    <t>2年100m</t>
  </si>
  <si>
    <t>参加料</t>
  </si>
  <si>
    <t>ﾅﾝﾊﾞｰｶｰﾄﾞ</t>
  </si>
  <si>
    <t>参加料計算欄</t>
  </si>
  <si>
    <t>１種目参加</t>
  </si>
  <si>
    <t>２種目参加</t>
  </si>
  <si>
    <t>ﾘﾚｰのみ参加</t>
  </si>
  <si>
    <t>リレー参加</t>
  </si>
  <si>
    <t>計</t>
  </si>
  <si>
    <t>様式２－１</t>
  </si>
  <si>
    <t>男子　四種競技　申し込み個票</t>
  </si>
  <si>
    <t>フリガナ</t>
  </si>
  <si>
    <t>地区中体連名</t>
  </si>
  <si>
    <t>市町村名</t>
  </si>
  <si>
    <t>学校名</t>
  </si>
  <si>
    <t>競技者氏名</t>
  </si>
  <si>
    <t>○</t>
  </si>
  <si>
    <t>最高記録</t>
  </si>
  <si>
    <t>110mＨ</t>
  </si>
  <si>
    <t>17.45</t>
  </si>
  <si>
    <t>総合得点</t>
  </si>
  <si>
    <t>砲丸投</t>
  </si>
  <si>
    <t>8.74</t>
  </si>
  <si>
    <t>※手動計時の場合は，それぞれの点数と総合得点を直接入力してください。</t>
  </si>
  <si>
    <t>走高跳</t>
  </si>
  <si>
    <t>1.45</t>
  </si>
  <si>
    <t>※緑色の枠内は，自動計算されるようになっています。</t>
  </si>
  <si>
    <t>400m</t>
  </si>
  <si>
    <t>61.12</t>
  </si>
  <si>
    <t>※400mで1分を超える記録は，「61.12」のように入力する。</t>
  </si>
  <si>
    <t>様式２－２</t>
  </si>
  <si>
    <t>女子　四種競技　申し込み個票　（記入例）</t>
  </si>
  <si>
    <t>100mＨ</t>
  </si>
  <si>
    <t>1.30</t>
  </si>
  <si>
    <t>7.27</t>
  </si>
  <si>
    <t>※桃色の枠内は，自動計算されるようになっています。</t>
  </si>
  <si>
    <t>200m</t>
  </si>
  <si>
    <t>30.81</t>
  </si>
  <si>
    <t>女子　四種競技　申し込み個票</t>
  </si>
  <si>
    <t>２００ｍ</t>
  </si>
  <si>
    <t>西胆振</t>
  </si>
  <si>
    <t>本室蘭</t>
  </si>
  <si>
    <t>18.36</t>
  </si>
  <si>
    <t>風</t>
  </si>
  <si>
    <t>+1.2</t>
  </si>
  <si>
    <t>種目１
資格</t>
  </si>
  <si>
    <t>種目２
資格</t>
  </si>
  <si>
    <t>+0.5</t>
  </si>
  <si>
    <t>-1.0</t>
  </si>
  <si>
    <t>様式３</t>
  </si>
  <si>
    <t>プログラム・ランキング・記録集申込書</t>
  </si>
  <si>
    <t>地区中体連名</t>
  </si>
  <si>
    <t>市町村名</t>
  </si>
  <si>
    <t>中学校名</t>
  </si>
  <si>
    <t>中学校</t>
  </si>
  <si>
    <t>記　 載　 者　 氏 　名</t>
  </si>
  <si>
    <t>　　　印</t>
  </si>
  <si>
    <t>＊太枠内に数字を入力</t>
  </si>
  <si>
    <t>プログラム購入部数　</t>
  </si>
  <si>
    <t>１,０００円</t>
  </si>
  <si>
    <t>部</t>
  </si>
  <si>
    <t>円</t>
  </si>
  <si>
    <t>ランキング表部数　　</t>
  </si>
  <si>
    <t>　５００円</t>
  </si>
  <si>
    <t>合　　計　　金　　額</t>
  </si>
  <si>
    <t>　　　　　　　　　　　　　　　　　　　　（※代金は、当日受付時にお支払いください。）</t>
  </si>
  <si>
    <t>○　プログラムは、参加選手分のみ各学校にお配りしますが、監督分は入りません。</t>
  </si>
  <si>
    <t>○　ランキング表は参加選手・監督とも別購入となります。</t>
  </si>
  <si>
    <t>○　大会当日の販売もあります。</t>
  </si>
  <si>
    <t>○　申込書は各学校で必ず控えをおとりください。</t>
  </si>
  <si>
    <t>事前申込み期日　</t>
  </si>
  <si>
    <r>
      <t>記録集送付先</t>
    </r>
    <r>
      <rPr>
        <b/>
        <sz val="11"/>
        <rFont val="ＭＳ Ｐゴシック"/>
        <family val="3"/>
      </rPr>
      <t>(送付先が学校の場合は必ず学校名を記入してください。）</t>
    </r>
  </si>
  <si>
    <t>御住所</t>
  </si>
  <si>
    <t>御名前</t>
  </si>
  <si>
    <t>様</t>
  </si>
  <si>
    <t>No</t>
  </si>
  <si>
    <t>中体連</t>
  </si>
  <si>
    <t>市町村</t>
  </si>
  <si>
    <t>学校名</t>
  </si>
  <si>
    <t>監督名</t>
  </si>
  <si>
    <t>参加人数</t>
  </si>
  <si>
    <t>男</t>
  </si>
  <si>
    <t>女</t>
  </si>
  <si>
    <t>リレー</t>
  </si>
  <si>
    <t>参加料・人数</t>
  </si>
  <si>
    <t>男子参加人数</t>
  </si>
  <si>
    <t>1種目</t>
  </si>
  <si>
    <t>2種目</t>
  </si>
  <si>
    <t>ﾘﾚｰのみ</t>
  </si>
  <si>
    <t>ﾘﾚｰ</t>
  </si>
  <si>
    <t>女子参加人数</t>
  </si>
  <si>
    <t>合計</t>
  </si>
  <si>
    <t>参加料</t>
  </si>
  <si>
    <t>NC代</t>
  </si>
  <si>
    <t>希望購入</t>
  </si>
  <si>
    <t>プロ</t>
  </si>
  <si>
    <t>ﾗﾝｷﾝｸﾞ</t>
  </si>
  <si>
    <t>記録集</t>
  </si>
  <si>
    <t>最小</t>
  </si>
  <si>
    <t>最大</t>
  </si>
  <si>
    <t>男子NC</t>
  </si>
  <si>
    <t>女子NC</t>
  </si>
  <si>
    <t>合計
人数</t>
  </si>
  <si>
    <t>参加種目一覧</t>
  </si>
  <si>
    <t>走高跳</t>
  </si>
  <si>
    <t>棒高跳</t>
  </si>
  <si>
    <t>走幅跳</t>
  </si>
  <si>
    <t>四種競技</t>
  </si>
  <si>
    <t>学校ｺｰﾄﾞ</t>
  </si>
  <si>
    <t>男子</t>
  </si>
  <si>
    <t>女子</t>
  </si>
  <si>
    <t>金額合計</t>
  </si>
  <si>
    <t>R</t>
  </si>
  <si>
    <t>参加申込書(男・女)記入注意事項</t>
  </si>
  <si>
    <t>学校名</t>
  </si>
  <si>
    <t>上段：申し合わせ事項　下段：記入例</t>
  </si>
  <si>
    <t>中体連</t>
  </si>
  <si>
    <t>参加申込書への入力</t>
  </si>
  <si>
    <t>備考</t>
  </si>
  <si>
    <t>①</t>
  </si>
  <si>
    <t>釧路</t>
  </si>
  <si>
    <t>全十勝</t>
  </si>
  <si>
    <t>帯広市立南町中学校</t>
  </si>
  <si>
    <t>帯広南町</t>
  </si>
  <si>
    <t>浜中町立霧多布中学校</t>
  </si>
  <si>
    <t>浜中霧多布</t>
  </si>
  <si>
    <t>札幌</t>
  </si>
  <si>
    <t>札幌市立真駒内曙中学校</t>
  </si>
  <si>
    <t>札幌真駒内曙</t>
  </si>
  <si>
    <t>②</t>
  </si>
  <si>
    <t>士別</t>
  </si>
  <si>
    <t>士別市立士別南中学校</t>
  </si>
  <si>
    <t>士別南</t>
  </si>
  <si>
    <t>音更町立下音更中学校</t>
  </si>
  <si>
    <t>音更下音更</t>
  </si>
  <si>
    <t>「下音更」だけでは、下音更が市町村名と読み取れるので</t>
  </si>
  <si>
    <t>南空知</t>
  </si>
  <si>
    <t>美唄市立南美唄中学校</t>
  </si>
  <si>
    <t>美唄南美唄</t>
  </si>
  <si>
    <t>同上</t>
  </si>
  <si>
    <t>富良野</t>
  </si>
  <si>
    <t>上富良野町立上富良野中学校</t>
  </si>
  <si>
    <t>上富良野</t>
  </si>
  <si>
    <t>③</t>
  </si>
  <si>
    <t>６文字以上の学校</t>
  </si>
  <si>
    <t>札幌市立あいの里東中学校</t>
  </si>
  <si>
    <t>札幌あいの里東</t>
  </si>
  <si>
    <t>札幌市立もみじ台南中学校</t>
  </si>
  <si>
    <t>札幌もみじ台南</t>
  </si>
  <si>
    <t>函館</t>
  </si>
  <si>
    <t>北海道教育大学附属函館中学校</t>
  </si>
  <si>
    <t>北教大附属函館</t>
  </si>
  <si>
    <t>他の附属・付属も同様に</t>
  </si>
  <si>
    <t>日高</t>
  </si>
  <si>
    <t>新ひだか町立静内第三中学校</t>
  </si>
  <si>
    <t>新ひだか静内第三</t>
  </si>
  <si>
    <t>新ひだか町立静内中学校</t>
  </si>
  <si>
    <t>新ひだか静内</t>
  </si>
  <si>
    <t>氏名</t>
  </si>
  <si>
    <t>学年・申込種目</t>
  </si>
  <si>
    <r>
      <t>（１）ドロップダウンリストから選択してください。（</t>
    </r>
    <r>
      <rPr>
        <sz val="11"/>
        <color indexed="10"/>
        <rFont val="ＭＳ Ｐゴシック"/>
        <family val="3"/>
      </rPr>
      <t>直接入力できないように制限しています</t>
    </r>
    <r>
      <rPr>
        <sz val="11"/>
        <color indexed="8"/>
        <rFont val="ＭＳ Ｐゴシック"/>
        <family val="3"/>
      </rPr>
      <t>）</t>
    </r>
  </si>
  <si>
    <t>参加資格</t>
  </si>
  <si>
    <t>保存・印刷</t>
  </si>
  <si>
    <t>≪</t>
  </si>
  <si>
    <t>地区陸上競技専門委員長へのお願い≫</t>
  </si>
  <si>
    <t>市町村名など</t>
  </si>
  <si>
    <t>陸協・中体連はリストから選んでください。</t>
  </si>
  <si>
    <t>室蘭市立桜蘭中学校</t>
  </si>
  <si>
    <t>室蘭桜蘭</t>
  </si>
  <si>
    <t>室蘭市立本室蘭中学校</t>
  </si>
  <si>
    <t>生年月日</t>
  </si>
  <si>
    <t>（２）月日は半角数字で入力し、下２桁が日になるように入力してください。</t>
  </si>
  <si>
    <t>（１）最高記録の入力</t>
  </si>
  <si>
    <r>
      <t>　②フィールド種目　「5m60」「11m98」にように</t>
    </r>
    <r>
      <rPr>
        <sz val="11"/>
        <color indexed="10"/>
        <rFont val="ＭＳ Ｐゴシック"/>
        <family val="3"/>
      </rPr>
      <t>半角数字</t>
    </r>
    <r>
      <rPr>
        <sz val="11"/>
        <color indexed="8"/>
        <rFont val="ＭＳ Ｐゴシック"/>
        <family val="3"/>
      </rPr>
      <t>と半角「</t>
    </r>
    <r>
      <rPr>
        <sz val="11"/>
        <color indexed="10"/>
        <rFont val="ＭＳ Ｐゴシック"/>
        <family val="3"/>
      </rPr>
      <t>m</t>
    </r>
    <r>
      <rPr>
        <sz val="11"/>
        <color indexed="8"/>
        <rFont val="ＭＳ Ｐゴシック"/>
        <family val="3"/>
      </rPr>
      <t>」で入力する。</t>
    </r>
  </si>
  <si>
    <t>道北</t>
  </si>
  <si>
    <t>道北</t>
  </si>
  <si>
    <t>1年100m</t>
  </si>
  <si>
    <t>2年100m</t>
  </si>
  <si>
    <t>200m</t>
  </si>
  <si>
    <t>400m</t>
  </si>
  <si>
    <t>800m</t>
  </si>
  <si>
    <t>1500m</t>
  </si>
  <si>
    <t>3000m</t>
  </si>
  <si>
    <t>110mH(0.914m)</t>
  </si>
  <si>
    <t>砲丸投(5.000kg)</t>
  </si>
  <si>
    <t>砲丸投(2.72kg)</t>
  </si>
  <si>
    <t>オホーツク</t>
  </si>
  <si>
    <t>　　【競技者名の例】　鈴木＿太郎、林＿＿次郎、小山田華子（＿はスペースです）；
　　　　　　　　　　　　　六文字はそのまま入力　　佐々木幸太郎</t>
  </si>
  <si>
    <t>様式1-1</t>
  </si>
  <si>
    <t>記録集部数　１､５００円（送料含む）</t>
  </si>
  <si>
    <t>第２１回北海道中学校新人陸上競技大会</t>
  </si>
  <si>
    <t>平成２６年９月２日（火）必着</t>
  </si>
  <si>
    <t>（参加校作成　　→　　地方専門委員長に提出　　→　　十勝陸協へ送付）</t>
  </si>
  <si>
    <r>
      <t>第2</t>
    </r>
    <r>
      <rPr>
        <sz val="16"/>
        <rFont val="ＭＳ Ｐゴシック"/>
        <family val="3"/>
      </rPr>
      <t>1</t>
    </r>
    <r>
      <rPr>
        <sz val="16"/>
        <rFont val="ＭＳ Ｐゴシック"/>
        <family val="3"/>
      </rPr>
      <t>回　北海道中学校新人陸上競技大会　　　　参加申込一覧表</t>
    </r>
  </si>
  <si>
    <t>帯広　花子</t>
  </si>
  <si>
    <t>ｵﾋﾞﾋﾛ ﾊﾅｺ</t>
  </si>
  <si>
    <t>十勝　太郎</t>
  </si>
  <si>
    <t>ﾄｶﾁ ﾀﾛｳ</t>
  </si>
  <si>
    <t>市町村名をつけて入力する。　例：　｢帯広市」　「音更町」など</t>
  </si>
  <si>
    <t>帯広　花子</t>
  </si>
  <si>
    <t>十勝　太郎</t>
  </si>
  <si>
    <t>帯広市</t>
  </si>
  <si>
    <t>帯広市</t>
  </si>
  <si>
    <t>帯広東</t>
  </si>
  <si>
    <t>帯広北</t>
  </si>
  <si>
    <t>　北海道中学校新人陸上競技大会(十勝帯広大会）の参加申込は、紙に印刷した参加申込書（男・女）とともに、エクセルで作成したデジタルデータを各校で作成し、地区専門委員長が集約して提出（送信）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入力ミスが無いよう（特に氏名）慎重に取り扱っていただきたいと思います。</t>
  </si>
  <si>
    <t>※　男女の参加申込書は、別々のシートになっています。尚、プログラム・ランキング表・記録集の事前
　　申し込みも集計作業の軽減化のため、プロ申込等シートへの入力をお願いいたします。</t>
  </si>
  <si>
    <t>原則として、学校名は市町村がわかるよう記入する。</t>
  </si>
  <si>
    <t>（１）「市立」「町立」「村立」などは、省略する。</t>
  </si>
  <si>
    <t>（２）文字数は、制限しない。ただし、下記の例に従うこと。</t>
  </si>
  <si>
    <t>市町村名をつけて、学校名を記入する。ただし、「市立」「町立」「村立」は省略すること。</t>
  </si>
  <si>
    <t>　学校名に市町村名が入っているところは、市町村名をつける必要はない。市町村名の前に「上」や「南」などが入っている場合は、市町村名をはっきりさせるために下記のように表記する。</t>
  </si>
  <si>
    <t>（デジタルデータの提出方法は、各地区専門委員長の指示に従うこと）</t>
  </si>
  <si>
    <t>各地区専門委員長は、参加校よりデジタルデータを集約し</t>
  </si>
  <si>
    <t>※地区によっては、中体連事務局が行う場合も同様です。</t>
  </si>
  <si>
    <t>JAAF
登録番号</t>
  </si>
  <si>
    <t>記　録</t>
  </si>
  <si>
    <t>ﾘﾚｰ</t>
  </si>
  <si>
    <t>リレー</t>
  </si>
  <si>
    <t>○</t>
  </si>
  <si>
    <t>資　格</t>
  </si>
  <si>
    <t>合　　計</t>
  </si>
  <si>
    <t>ｺｳﾒｲﾌﾘｶﾞﾅ</t>
  </si>
  <si>
    <t>ｺｳﾒｲﾌﾘｶﾞﾅ</t>
  </si>
  <si>
    <r>
      <t xml:space="preserve">追い風　　 </t>
    </r>
    <r>
      <rPr>
        <sz val="11"/>
        <color indexed="10"/>
        <rFont val="ＭＳ Ｐゴシック"/>
        <family val="3"/>
      </rPr>
      <t>+0.5 (0.5と入力すると+が表示される)</t>
    </r>
  </si>
  <si>
    <r>
      <t>向かい風　</t>
    </r>
    <r>
      <rPr>
        <sz val="11"/>
        <color indexed="10"/>
        <rFont val="ＭＳ Ｐゴシック"/>
        <family val="3"/>
      </rPr>
      <t>-0.2 (半角で-を入力後、0.2を入力)</t>
    </r>
  </si>
  <si>
    <r>
      <t>（３）「資格」欄は、</t>
    </r>
    <r>
      <rPr>
        <sz val="11"/>
        <color indexed="10"/>
        <rFont val="ＭＳ Ｐゴシック"/>
        <family val="3"/>
      </rPr>
      <t>標準記録突破の場合は『標準』</t>
    </r>
    <r>
      <rPr>
        <sz val="11"/>
        <color indexed="8"/>
        <rFont val="ＭＳ Ｐゴシック"/>
        <family val="3"/>
      </rPr>
      <t>、</t>
    </r>
    <r>
      <rPr>
        <sz val="11"/>
        <color indexed="10"/>
        <rFont val="ＭＳ Ｐゴシック"/>
        <family val="3"/>
      </rPr>
      <t>地区１位は『１位』</t>
    </r>
    <r>
      <rPr>
        <sz val="11"/>
        <color indexed="8"/>
        <rFont val="ＭＳ Ｐゴシック"/>
        <family val="3"/>
      </rPr>
      <t>をドロップダウンリストから選択。</t>
    </r>
    <r>
      <rPr>
        <sz val="11"/>
        <color indexed="10"/>
        <rFont val="ＭＳ Ｐゴシック"/>
        <family val="3"/>
      </rPr>
      <t>両方の資格がある場合は、『標準』を選択する。</t>
    </r>
  </si>
  <si>
    <r>
      <t>　　 3000mの場合、「09.10.11」のように、</t>
    </r>
    <r>
      <rPr>
        <sz val="11"/>
        <color indexed="10"/>
        <rFont val="ＭＳ Ｐゴシック"/>
        <family val="3"/>
      </rPr>
      <t>「9」 の前に「0」</t>
    </r>
    <r>
      <rPr>
        <sz val="11"/>
        <color indexed="8"/>
        <rFont val="ＭＳ Ｐゴシック"/>
        <family val="3"/>
      </rPr>
      <t>を入力してください。</t>
    </r>
  </si>
  <si>
    <r>
      <t xml:space="preserve">    砲丸投の場合も「09m55」のように、</t>
    </r>
    <r>
      <rPr>
        <sz val="11"/>
        <color indexed="10"/>
        <rFont val="ＭＳ Ｐゴシック"/>
        <family val="3"/>
      </rPr>
      <t>「0」の前に「0」</t>
    </r>
    <r>
      <rPr>
        <sz val="11"/>
        <color indexed="8"/>
        <rFont val="ＭＳ Ｐゴシック"/>
        <family val="3"/>
      </rPr>
      <t>を入力してください。</t>
    </r>
  </si>
  <si>
    <r>
      <t>　　</t>
    </r>
    <r>
      <rPr>
        <sz val="11"/>
        <color indexed="10"/>
        <rFont val="ＭＳ Ｐゴシック"/>
        <family val="3"/>
      </rPr>
      <t>【例】１月１日→101、10月1日→1001</t>
    </r>
  </si>
  <si>
    <r>
      <t>（１）生年は</t>
    </r>
    <r>
      <rPr>
        <sz val="11"/>
        <color indexed="10"/>
        <rFont val="ＭＳ Ｐゴシック"/>
        <family val="3"/>
      </rPr>
      <t>西暦４桁半角数字</t>
    </r>
    <r>
      <rPr>
        <sz val="11"/>
        <color indexed="8"/>
        <rFont val="ＭＳ Ｐゴシック"/>
        <family val="3"/>
      </rPr>
      <t>で入力します</t>
    </r>
  </si>
  <si>
    <r>
      <t>（２）</t>
    </r>
    <r>
      <rPr>
        <sz val="11"/>
        <color indexed="10"/>
        <rFont val="ＭＳ Ｐゴシック"/>
        <family val="3"/>
      </rPr>
      <t>１種目のみ参加の場合は、『参加種目１』</t>
    </r>
    <r>
      <rPr>
        <sz val="11"/>
        <color indexed="8"/>
        <rFont val="ＭＳ Ｐゴシック"/>
        <family val="3"/>
      </rPr>
      <t>へ入力する。</t>
    </r>
  </si>
  <si>
    <r>
      <t>半角ｶﾀｶﾅで入力</t>
    </r>
    <r>
      <rPr>
        <sz val="11"/>
        <color indexed="8"/>
        <rFont val="ＭＳ Ｐゴシック"/>
        <family val="3"/>
      </rPr>
      <t>する。（既に、入力制限がかかっています）</t>
    </r>
  </si>
  <si>
    <r>
      <t>競技者名は、</t>
    </r>
    <r>
      <rPr>
        <sz val="11"/>
        <color indexed="10"/>
        <rFont val="ＭＳ Ｐゴシック"/>
        <family val="3"/>
      </rPr>
      <t>全角５文字を基本</t>
    </r>
    <r>
      <rPr>
        <sz val="11"/>
        <color indexed="8"/>
        <rFont val="ＭＳ Ｐゴシック"/>
        <family val="3"/>
      </rPr>
      <t>として入力する。監督は、姓と名の間に全角１文字分スペースを入れる。</t>
    </r>
  </si>
  <si>
    <r>
      <t>☆ファイル名は</t>
    </r>
    <r>
      <rPr>
        <sz val="11"/>
        <color indexed="10"/>
        <rFont val="ＭＳ Ｐゴシック"/>
        <family val="3"/>
      </rPr>
      <t>『H26全道新人申込○○中』</t>
    </r>
    <r>
      <rPr>
        <sz val="11"/>
        <color indexed="8"/>
        <rFont val="ＭＳ Ｐゴシック"/>
        <family val="3"/>
      </rPr>
      <t>、○○は参加申込書の学校名とし保存する。</t>
    </r>
  </si>
  <si>
    <r>
      <t>無　風　　　　</t>
    </r>
    <r>
      <rPr>
        <sz val="11"/>
        <color indexed="10"/>
        <rFont val="ＭＳ Ｐゴシック"/>
        <family val="3"/>
      </rPr>
      <t>0.0  (0を入力すると0.0が表示される)</t>
    </r>
  </si>
  <si>
    <r>
      <t>（２）風向風速は、</t>
    </r>
    <r>
      <rPr>
        <sz val="11"/>
        <color indexed="10"/>
        <rFont val="ＭＳ Ｐゴシック"/>
        <family val="3"/>
      </rPr>
      <t>半角数字と半角記号</t>
    </r>
    <r>
      <rPr>
        <sz val="11"/>
        <color indexed="8"/>
        <rFont val="ＭＳ Ｐゴシック"/>
        <family val="3"/>
      </rPr>
      <t>で入力する。</t>
    </r>
  </si>
  <si>
    <t>ﾌﾘｶﾞﾅ</t>
  </si>
  <si>
    <r>
      <t>（３）４００ＭＲのエントリーは、</t>
    </r>
    <r>
      <rPr>
        <sz val="11"/>
        <color indexed="10"/>
        <rFont val="ＭＳ Ｐゴシック"/>
        <family val="3"/>
      </rPr>
      <t>ドロップダウンリストから「○」を選択</t>
    </r>
    <r>
      <rPr>
        <sz val="11"/>
        <color indexed="8"/>
        <rFont val="ＭＳ Ｐゴシック"/>
        <family val="3"/>
      </rPr>
      <t>する。</t>
    </r>
  </si>
  <si>
    <r>
      <t>　①トラック種目　　　</t>
    </r>
    <r>
      <rPr>
        <sz val="11"/>
        <color indexed="10"/>
        <rFont val="ＭＳ Ｐゴシック"/>
        <family val="3"/>
      </rPr>
      <t>「11.98」「2.34.56」</t>
    </r>
    <r>
      <rPr>
        <sz val="11"/>
        <color indexed="8"/>
        <rFont val="ＭＳ Ｐゴシック"/>
        <family val="3"/>
      </rPr>
      <t>のように</t>
    </r>
    <r>
      <rPr>
        <sz val="11"/>
        <color indexed="10"/>
        <rFont val="ＭＳ Ｐゴシック"/>
        <family val="3"/>
      </rPr>
      <t>半角数字</t>
    </r>
    <r>
      <rPr>
        <sz val="11"/>
        <color indexed="8"/>
        <rFont val="ＭＳ Ｐゴシック"/>
        <family val="3"/>
      </rPr>
      <t>と</t>
    </r>
    <r>
      <rPr>
        <sz val="11"/>
        <color indexed="10"/>
        <rFont val="ＭＳ Ｐゴシック"/>
        <family val="3"/>
      </rPr>
      <t>ピリオド</t>
    </r>
    <r>
      <rPr>
        <sz val="11"/>
        <color indexed="8"/>
        <rFont val="ＭＳ Ｐゴシック"/>
        <family val="3"/>
      </rPr>
      <t>で入力する。</t>
    </r>
  </si>
  <si>
    <r>
      <t>②他の申込書類（総括申込等）も大会事務局へデータを</t>
    </r>
    <r>
      <rPr>
        <sz val="11"/>
        <color indexed="10"/>
        <rFont val="ＭＳ Ｐゴシック"/>
        <family val="3"/>
      </rPr>
      <t>メール添付で送信</t>
    </r>
    <r>
      <rPr>
        <sz val="11"/>
        <color indexed="8"/>
        <rFont val="ＭＳ Ｐゴシック"/>
        <family val="3"/>
      </rPr>
      <t>してください。</t>
    </r>
  </si>
  <si>
    <r>
      <t>③印刷された用紙類は、</t>
    </r>
    <r>
      <rPr>
        <sz val="11"/>
        <color indexed="10"/>
        <rFont val="ＭＳ Ｐゴシック"/>
        <family val="3"/>
      </rPr>
      <t>郵送等で送付</t>
    </r>
    <r>
      <rPr>
        <sz val="11"/>
        <color indexed="8"/>
        <rFont val="ＭＳ Ｐゴシック"/>
        <family val="3"/>
      </rPr>
      <t>ください。</t>
    </r>
  </si>
  <si>
    <r>
      <t>①データは</t>
    </r>
    <r>
      <rPr>
        <sz val="11"/>
        <color indexed="10"/>
        <rFont val="ＭＳ Ｐゴシック"/>
        <family val="3"/>
      </rPr>
      <t>圧縮</t>
    </r>
    <r>
      <rPr>
        <sz val="11"/>
        <color indexed="8"/>
        <rFont val="ＭＳ Ｐゴシック"/>
        <family val="3"/>
      </rPr>
      <t>し</t>
    </r>
    <r>
      <rPr>
        <sz val="11"/>
        <color indexed="8"/>
        <rFont val="ＭＳ Ｐゴシック"/>
        <family val="3"/>
      </rPr>
      <t>（</t>
    </r>
    <r>
      <rPr>
        <sz val="11"/>
        <color indexed="10"/>
        <rFont val="ＭＳ Ｐゴシック"/>
        <family val="3"/>
      </rPr>
      <t>データ名は○○地区中体連</t>
    </r>
    <r>
      <rPr>
        <sz val="11"/>
        <color indexed="8"/>
        <rFont val="ＭＳ Ｐゴシック"/>
        <family val="3"/>
      </rPr>
      <t>）データを</t>
    </r>
    <r>
      <rPr>
        <sz val="11"/>
        <color indexed="10"/>
        <rFont val="ＭＳ Ｐゴシック"/>
        <family val="3"/>
      </rPr>
      <t>メール添付し送付</t>
    </r>
    <r>
      <rPr>
        <sz val="11"/>
        <color indexed="8"/>
        <rFont val="ＭＳ Ｐゴシック"/>
        <family val="3"/>
      </rPr>
      <t>したください。</t>
    </r>
  </si>
  <si>
    <r>
      <t>☆入力後、</t>
    </r>
    <r>
      <rPr>
        <sz val="11"/>
        <color indexed="10"/>
        <rFont val="ＭＳ Ｐゴシック"/>
        <family val="3"/>
      </rPr>
      <t>A４用紙に“カラー印刷”</t>
    </r>
    <r>
      <rPr>
        <sz val="11"/>
        <color indexed="8"/>
        <rFont val="ＭＳ Ｐゴシック"/>
        <family val="3"/>
      </rPr>
      <t>し、</t>
    </r>
    <r>
      <rPr>
        <sz val="11"/>
        <color indexed="10"/>
        <rFont val="ＭＳ Ｐゴシック"/>
        <family val="3"/>
      </rPr>
      <t>監督欄（私印）に押印</t>
    </r>
    <r>
      <rPr>
        <sz val="11"/>
        <color indexed="8"/>
        <rFont val="ＭＳ Ｐゴシック"/>
        <family val="3"/>
      </rPr>
      <t>して</t>
    </r>
    <r>
      <rPr>
        <sz val="11"/>
        <color indexed="10"/>
        <rFont val="ＭＳ Ｐゴシック"/>
        <family val="3"/>
      </rPr>
      <t>各地区陸上競技専門委員長へ提出
　</t>
    </r>
    <r>
      <rPr>
        <sz val="11"/>
        <color indexed="8"/>
        <rFont val="ＭＳ Ｐゴシック"/>
        <family val="3"/>
      </rPr>
      <t>する。</t>
    </r>
  </si>
  <si>
    <t>小　計</t>
  </si>
  <si>
    <t>人　数</t>
  </si>
  <si>
    <t>氏名</t>
  </si>
  <si>
    <t>ﾌﾘｶﾞﾅ</t>
  </si>
  <si>
    <t>学年</t>
  </si>
  <si>
    <t>学校名</t>
  </si>
  <si>
    <t>得点</t>
  </si>
  <si>
    <t>種目別記録</t>
  </si>
  <si>
    <t>四種競技</t>
  </si>
  <si>
    <t>ﾘﾚｰのみ</t>
  </si>
  <si>
    <t>ﾘﾚｰ</t>
  </si>
  <si>
    <t>200m</t>
  </si>
  <si>
    <t>400m</t>
  </si>
  <si>
    <t>800m</t>
  </si>
  <si>
    <t>1500m</t>
  </si>
  <si>
    <t>3000m</t>
  </si>
  <si>
    <t>100mH(0.762m-8.0m)</t>
  </si>
  <si>
    <t>R</t>
  </si>
  <si>
    <t>ﾌﾘｶﾞﾅ</t>
  </si>
  <si>
    <t>参加学校別集計</t>
  </si>
  <si>
    <t>（入力不要）</t>
  </si>
  <si>
    <t>参加資格　標準記録突破のみ</t>
  </si>
  <si>
    <t>JAAF登録番号</t>
  </si>
  <si>
    <t>７桁の登録番号を入力してください。</t>
  </si>
  <si>
    <t>ﾘﾚｰ</t>
  </si>
  <si>
    <t>NC</t>
  </si>
  <si>
    <t>ﾌﾘｶﾅ</t>
  </si>
  <si>
    <t>男子申込一覧</t>
  </si>
  <si>
    <t>学校名</t>
  </si>
  <si>
    <t>女子申込一覧</t>
  </si>
  <si>
    <t>110mH</t>
  </si>
  <si>
    <t>100mH</t>
  </si>
  <si>
    <t>砲丸投</t>
  </si>
  <si>
    <t>走高跳</t>
  </si>
  <si>
    <t>棒高跳</t>
  </si>
  <si>
    <t>走幅跳</t>
  </si>
  <si>
    <t>四種競技</t>
  </si>
  <si>
    <t>後志</t>
  </si>
  <si>
    <t>上川中央</t>
  </si>
  <si>
    <t>渡島</t>
  </si>
  <si>
    <t>檜山</t>
  </si>
  <si>
    <t>南空知</t>
  </si>
  <si>
    <t>北空知</t>
  </si>
  <si>
    <t>西胆振</t>
  </si>
  <si>
    <t>東胆振</t>
  </si>
  <si>
    <t>全十勝</t>
  </si>
  <si>
    <t>オホーツク</t>
  </si>
  <si>
    <t>札幌</t>
  </si>
  <si>
    <t>石狩</t>
  </si>
  <si>
    <t>小樽</t>
  </si>
  <si>
    <t>留萌</t>
  </si>
  <si>
    <t>宗谷</t>
  </si>
  <si>
    <t>旭川</t>
  </si>
  <si>
    <t>富良野</t>
  </si>
  <si>
    <t>名寄</t>
  </si>
  <si>
    <t>士別</t>
  </si>
  <si>
    <t>函館</t>
  </si>
  <si>
    <t>日高</t>
  </si>
  <si>
    <t>釧路</t>
  </si>
  <si>
    <t>根室</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</si>
</sst>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0.0"/>
    <numFmt numFmtId="177" formatCode="#&quot;点&quot;"/>
    <numFmt numFmtId="178" formatCode="#,##0_ "/>
    <numFmt numFmtId="179" formatCode="#,##0_ ;[Red]\-#,##0\ "/>
    <numFmt numFmtId="180" formatCode="0_ "/>
    <numFmt numFmtId="181" formatCode="0.0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0"/>
    <numFmt numFmtId="188" formatCode="#,###"/>
    <numFmt numFmtId="189" formatCode="0#.#0"/>
    <numFmt numFmtId="190" formatCode="00.00"/>
  </numFmts>
  <fonts count="65">
    <font>
      <sz val="11"/>
      <color indexed="8"/>
      <name val="ＭＳ Ｐゴシック"/>
      <family val="3"/>
    </font>
    <font>
      <b/>
      <sz val="18"/>
      <color indexed="56"/>
      <name val="ＭＳ Ｐゴシック"/>
      <family val="3"/>
    </font>
    <font>
      <b/>
      <sz val="15"/>
      <color indexed="56"/>
      <name val="ＭＳ Ｐゴシック"/>
      <family val="3"/>
    </font>
    <font>
      <sz val="6"/>
      <name val="ＭＳ Ｐゴシック"/>
      <family val="3"/>
    </font>
    <font>
      <sz val="10"/>
      <color indexed="8"/>
      <name val="ＭＳ Ｐゴシック"/>
      <family val="3"/>
    </font>
    <font>
      <sz val="16"/>
      <name val="ＭＳ Ｐゴシック"/>
      <family val="3"/>
    </font>
    <font>
      <sz val="10"/>
      <name val="ＭＳ Ｐゴシック"/>
      <family val="3"/>
    </font>
    <font>
      <sz val="10"/>
      <name val="ＭＳ 明朝"/>
      <family val="1"/>
    </font>
    <font>
      <sz val="16"/>
      <name val="ＭＳ 明朝"/>
      <family val="1"/>
    </font>
    <font>
      <sz val="6"/>
      <name val="ＭＳ 明朝"/>
      <family val="1"/>
    </font>
    <font>
      <sz val="11"/>
      <name val="ＭＳ 明朝"/>
      <family val="1"/>
    </font>
    <font>
      <sz val="12"/>
      <name val="ＭＳ 明朝"/>
      <family val="1"/>
    </font>
    <font>
      <sz val="11"/>
      <name val="ＭＳ Ｐゴシック"/>
      <family val="3"/>
    </font>
    <font>
      <sz val="10"/>
      <name val="ＭＳ ゴシック"/>
      <family val="3"/>
    </font>
    <font>
      <sz val="11"/>
      <name val="HG丸ｺﾞｼｯｸM-PRO"/>
      <family val="3"/>
    </font>
    <font>
      <b/>
      <sz val="16"/>
      <name val="ＭＳ Ｐゴシック"/>
      <family val="3"/>
    </font>
    <font>
      <sz val="10"/>
      <color indexed="10"/>
      <name val="ＭＳ Ｐゴシック"/>
      <family val="3"/>
    </font>
    <font>
      <sz val="14"/>
      <name val="ＭＳ Ｐゴシック"/>
      <family val="3"/>
    </font>
    <font>
      <b/>
      <sz val="11"/>
      <color indexed="10"/>
      <name val="ＭＳ Ｐゴシック"/>
      <family val="3"/>
    </font>
    <font>
      <sz val="14"/>
      <color indexed="10"/>
      <name val="ＭＳ Ｐゴシック"/>
      <family val="3"/>
    </font>
    <font>
      <b/>
      <sz val="14"/>
      <name val="ＭＳ Ｐゴシック"/>
      <family val="3"/>
    </font>
    <font>
      <b/>
      <sz val="12"/>
      <name val="ＭＳ Ｐゴシック"/>
      <family val="3"/>
    </font>
    <font>
      <b/>
      <sz val="11"/>
      <name val="ＭＳ Ｐゴシック"/>
      <family val="3"/>
    </font>
    <font>
      <sz val="20"/>
      <name val="ＭＳ Ｐゴシック"/>
      <family val="3"/>
    </font>
    <font>
      <sz val="9"/>
      <color indexed="8"/>
      <name val="ＭＳ Ｐゴシック"/>
      <family val="3"/>
    </font>
    <font>
      <sz val="8"/>
      <color indexed="8"/>
      <name val="ＭＳ Ｐゴシック"/>
      <family val="3"/>
    </font>
    <font>
      <sz val="9"/>
      <name val="ＭＳ Ｐゴシック"/>
      <family val="3"/>
    </font>
    <font>
      <sz val="12"/>
      <name val="ＭＳ Ｐゴシック"/>
      <family val="3"/>
    </font>
    <font>
      <b/>
      <sz val="20"/>
      <color indexed="8"/>
      <name val="HG丸ｺﾞｼｯｸM-PRO"/>
      <family val="3"/>
    </font>
    <font>
      <sz val="11"/>
      <color indexed="8"/>
      <name val="HG丸ｺﾞｼｯｸM-PRO"/>
      <family val="3"/>
    </font>
    <font>
      <sz val="9"/>
      <color indexed="8"/>
      <name val="HG丸ｺﾞｼｯｸM-PRO"/>
      <family val="3"/>
    </font>
    <font>
      <sz val="8"/>
      <color indexed="8"/>
      <name val="HG丸ｺﾞｼｯｸM-PRO"/>
      <family val="3"/>
    </font>
    <font>
      <b/>
      <sz val="16"/>
      <color indexed="8"/>
      <name val="HG丸ｺﾞｼｯｸM-PRO"/>
      <family val="3"/>
    </font>
    <font>
      <sz val="6"/>
      <color indexed="8"/>
      <name val="HG丸ｺﾞｼｯｸM-PRO"/>
      <family val="3"/>
    </font>
    <font>
      <sz val="10"/>
      <color indexed="9"/>
      <name val="ＭＳ Ｐゴシック"/>
      <family val="3"/>
    </font>
    <font>
      <sz val="11"/>
      <color indexed="10"/>
      <name val="ＭＳ Ｐゴシック"/>
      <family val="3"/>
    </font>
    <font>
      <b/>
      <sz val="9"/>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10"/>
      <name val="HG丸ｺﾞｼｯｸM-PRO"/>
      <family val="3"/>
    </font>
    <font>
      <sz val="9"/>
      <color indexed="10"/>
      <name val="HG丸ｺﾞｼｯｸM-PRO"/>
      <family val="3"/>
    </font>
    <font>
      <sz val="8"/>
      <color indexed="10"/>
      <name val="HG丸ｺﾞｼｯｸM-PRO"/>
      <family val="3"/>
    </font>
    <font>
      <sz val="10"/>
      <color indexed="8"/>
      <name val="ＭＳ ゴシック"/>
      <family val="3"/>
    </font>
    <font>
      <sz val="10"/>
      <color indexed="10"/>
      <name val="ＭＳ ゴシック"/>
      <family val="3"/>
    </font>
    <font>
      <b/>
      <sz val="20"/>
      <color indexed="10"/>
      <name val="HG丸ｺﾞｼｯｸM-PRO"/>
      <family val="3"/>
    </font>
    <font>
      <sz val="16"/>
      <color indexed="10"/>
      <name val="ＭＳ Ｐゴシック"/>
      <family val="3"/>
    </font>
    <font>
      <sz val="10"/>
      <color indexed="8"/>
      <name val="ＭＳ 明朝"/>
      <family val="1"/>
    </font>
    <font>
      <sz val="11"/>
      <color indexed="10"/>
      <name val="ＭＳ ゴシック"/>
      <family val="3"/>
    </font>
    <font>
      <sz val="11"/>
      <name val="ＭＳ ゴシック"/>
      <family val="3"/>
    </font>
    <font>
      <sz val="9"/>
      <color indexed="8"/>
      <name val="ＭＳ ゴシック"/>
      <family val="3"/>
    </font>
    <font>
      <sz val="9"/>
      <name val="MS UI Gothic"/>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34"/>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right/>
      <top/>
      <bottom style="thin"/>
    </border>
    <border>
      <left style="thin"/>
      <right style="hair"/>
      <top style="thin"/>
      <bottom style="double"/>
    </border>
    <border>
      <left style="hair"/>
      <right style="hair"/>
      <top style="thin"/>
      <bottom style="double"/>
    </border>
    <border>
      <left style="hair"/>
      <right/>
      <top style="thin"/>
      <bottom style="double"/>
    </border>
    <border>
      <left/>
      <right style="hair"/>
      <top style="thin"/>
      <bottom style="double"/>
    </border>
    <border>
      <left style="thin"/>
      <right style="thin"/>
      <top style="thin"/>
      <bottom style="dotted"/>
    </border>
    <border>
      <left style="thin"/>
      <right style="thin"/>
      <top/>
      <bottom style="thin"/>
    </border>
    <border>
      <left>
        <color indexed="63"/>
      </left>
      <right>
        <color indexed="63"/>
      </right>
      <top>
        <color indexed="63"/>
      </top>
      <bottom style="dotted"/>
    </border>
    <border>
      <left style="hair"/>
      <right style="thin"/>
      <top style="thin"/>
      <bottom style="double"/>
    </border>
    <border>
      <left/>
      <right style="thin"/>
      <top style="thin"/>
      <bottom style="thin"/>
    </border>
    <border>
      <left style="thin"/>
      <right/>
      <top style="thin"/>
      <bottom/>
    </border>
    <border>
      <left>
        <color indexed="63"/>
      </left>
      <right>
        <color indexed="63"/>
      </right>
      <top style="thin"/>
      <bottom>
        <color indexed="63"/>
      </bottom>
    </border>
    <border>
      <left>
        <color indexed="63"/>
      </left>
      <right style="medium"/>
      <top style="medium"/>
      <bottom>
        <color indexed="63"/>
      </bottom>
    </border>
    <border>
      <left style="thin"/>
      <right/>
      <top style="thin"/>
      <bottom style="thin"/>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right style="thin"/>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hair"/>
      <right style="hair"/>
      <top style="double"/>
      <bottom style="double"/>
    </border>
    <border>
      <left style="thin"/>
      <right style="thin"/>
      <top style="double"/>
      <bottom style="double"/>
    </border>
    <border>
      <left style="hair"/>
      <right/>
      <top style="double"/>
      <bottom style="double"/>
    </border>
    <border>
      <left style="double"/>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hair"/>
      <top style="thin"/>
      <bottom style="thin"/>
    </border>
    <border>
      <left style="hair"/>
      <right style="thin"/>
      <top style="thin"/>
      <bottom style="thin"/>
    </border>
    <border>
      <left/>
      <right style="hair"/>
      <top/>
      <bottom style="double"/>
    </border>
    <border>
      <left style="hair"/>
      <right style="hair"/>
      <top/>
      <bottom style="double"/>
    </border>
    <border>
      <left style="thin"/>
      <right style="hair"/>
      <top style="double"/>
      <bottom style="double"/>
    </border>
    <border>
      <left/>
      <right style="hair"/>
      <top style="double"/>
      <bottom style="double"/>
    </border>
    <border>
      <left style="thin"/>
      <right style="hair"/>
      <top/>
      <bottom style="thin"/>
    </border>
    <border>
      <left style="thin"/>
      <right style="thin"/>
      <top style="thin"/>
      <bottom style="double"/>
    </border>
    <border>
      <left/>
      <right>
        <color indexed="63"/>
      </right>
      <top style="thin"/>
      <bottom style="thin"/>
    </border>
    <border diagonalDown="1">
      <left style="hair"/>
      <right style="thin"/>
      <top style="thin"/>
      <bottom style="thin"/>
      <diagonal style="hair"/>
    </border>
    <border>
      <left style="hair"/>
      <right style="thin"/>
      <top style="double"/>
      <bottom style="double"/>
    </border>
    <border>
      <left style="thin"/>
      <right>
        <color indexed="63"/>
      </right>
      <top style="thin"/>
      <bottom style="thin"/>
    </border>
    <border>
      <left style="dotted"/>
      <right style="thin"/>
      <top style="thin"/>
      <bottom style="thin"/>
    </border>
    <border>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right style="thin"/>
      <top style="thin"/>
      <bottom/>
    </border>
    <border>
      <left>
        <color indexed="63"/>
      </left>
      <right style="thin"/>
      <top style="thin"/>
      <bottom style="double"/>
    </border>
    <border>
      <left>
        <color indexed="63"/>
      </left>
      <right style="thin"/>
      <top style="thin"/>
      <bottom>
        <color indexed="63"/>
      </bottom>
    </border>
    <border>
      <left style="hair"/>
      <right style="thin"/>
      <top/>
      <bottom style="thin"/>
    </border>
    <border>
      <left style="thin"/>
      <right style="thin"/>
      <top style="medium"/>
      <bottom style="thin"/>
    </border>
    <border>
      <left style="medium"/>
      <right style="thin"/>
      <top style="medium"/>
      <bottom style="thin"/>
    </border>
    <border>
      <left/>
      <right/>
      <top style="double"/>
      <bottom style="double"/>
    </border>
    <border>
      <left/>
      <right style="double"/>
      <top style="double"/>
      <bottom style="double"/>
    </border>
    <border>
      <left style="double"/>
      <right/>
      <top style="double"/>
      <bottom style="double"/>
    </border>
    <border>
      <left/>
      <right style="medium"/>
      <top style="thin"/>
      <bottom style="thin"/>
    </border>
    <border>
      <left style="thin"/>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style="thin"/>
    </border>
    <border diagonalDown="1">
      <left style="thin"/>
      <right>
        <color indexed="63"/>
      </right>
      <top style="thin"/>
      <bottom style="thin"/>
      <diagonal style="hair"/>
    </border>
    <border diagonalDown="1">
      <left>
        <color indexed="63"/>
      </left>
      <right>
        <color indexed="63"/>
      </right>
      <top style="thin"/>
      <bottom style="thin"/>
      <diagonal style="hair"/>
    </border>
    <border>
      <left>
        <color indexed="63"/>
      </left>
      <right style="hair"/>
      <top style="thin"/>
      <bottom style="thin"/>
    </border>
    <border>
      <left>
        <color indexed="63"/>
      </left>
      <right style="thin"/>
      <top>
        <color indexed="63"/>
      </top>
      <bottom>
        <color indexed="63"/>
      </bottom>
    </border>
    <border>
      <left/>
      <right style="thin"/>
      <top/>
      <bottom/>
    </border>
    <border>
      <left/>
      <right style="thin"/>
      <top>
        <color indexed="63"/>
      </top>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right/>
      <top/>
      <bottom style="double"/>
    </border>
    <border>
      <left>
        <color indexed="63"/>
      </left>
      <right style="double"/>
      <top>
        <color indexed="63"/>
      </top>
      <bottom style="double"/>
    </border>
    <border>
      <left style="medium"/>
      <right>
        <color indexed="63"/>
      </right>
      <top style="thin"/>
      <bottom style="double"/>
    </border>
    <border>
      <left style="thin"/>
      <right/>
      <top/>
      <bottom style="thin"/>
    </border>
    <border>
      <left style="thin"/>
      <right style="double"/>
      <top style="thin"/>
      <bottom/>
    </border>
    <border>
      <left style="thin"/>
      <right style="double"/>
      <top/>
      <bottom style="thin"/>
    </border>
    <border>
      <left style="double"/>
      <right style="thin"/>
      <top style="thin"/>
      <bottom/>
    </border>
    <border>
      <left style="double"/>
      <right style="thin"/>
      <top/>
      <bottom style="thin"/>
    </border>
    <border>
      <left>
        <color indexed="63"/>
      </left>
      <right>
        <color indexed="63"/>
      </right>
      <top>
        <color indexed="63"/>
      </top>
      <bottom style="thin"/>
    </border>
    <border>
      <left style="hair"/>
      <right style="hair"/>
      <top/>
      <bottom style="thin"/>
    </border>
    <border>
      <left style="hair"/>
      <right/>
      <top/>
      <bottom style="thin"/>
    </border>
    <border>
      <left/>
      <right style="hair"/>
      <top/>
      <bottom style="thin"/>
    </border>
    <border>
      <left style="hair"/>
      <right style="hair"/>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1" fillId="0" borderId="0" applyNumberFormat="0" applyFill="0" applyBorder="0" applyAlignment="0" applyProtection="0"/>
    <xf numFmtId="0" fontId="38" fillId="20" borderId="1" applyNumberFormat="0" applyAlignment="0" applyProtection="0"/>
    <xf numFmtId="0" fontId="39" fillId="2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NumberFormat="0" applyFont="0" applyFill="0" applyBorder="0" applyAlignment="0" applyProtection="0"/>
    <xf numFmtId="0" fontId="2"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3"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7" borderId="4" applyNumberFormat="0" applyAlignment="0" applyProtection="0"/>
    <xf numFmtId="0" fontId="12" fillId="0" borderId="0">
      <alignment vertical="center"/>
      <protection/>
    </xf>
    <xf numFmtId="0" fontId="7" fillId="0" borderId="0">
      <alignment/>
      <protection/>
    </xf>
    <xf numFmtId="0" fontId="50" fillId="4" borderId="0" applyNumberFormat="0" applyBorder="0" applyAlignment="0" applyProtection="0"/>
  </cellStyleXfs>
  <cellXfs count="511">
    <xf numFmtId="0" fontId="0" fillId="0" borderId="0" xfId="0" applyAlignment="1">
      <alignment vertical="center"/>
    </xf>
    <xf numFmtId="0" fontId="4" fillId="0" borderId="0" xfId="0" applyFont="1" applyAlignment="1">
      <alignment vertical="center"/>
    </xf>
    <xf numFmtId="0" fontId="24" fillId="0" borderId="0" xfId="0" applyFont="1" applyAlignment="1">
      <alignment vertical="center"/>
    </xf>
    <xf numFmtId="0" fontId="4" fillId="0" borderId="0" xfId="0" applyFont="1" applyAlignment="1">
      <alignment vertical="center" shrinkToFit="1"/>
    </xf>
    <xf numFmtId="0" fontId="24" fillId="0" borderId="0" xfId="0" applyFont="1" applyAlignment="1">
      <alignment vertical="center" shrinkToFit="1"/>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shrinkToFit="1"/>
    </xf>
    <xf numFmtId="0" fontId="26" fillId="0" borderId="0" xfId="0" applyFont="1" applyAlignment="1">
      <alignment vertical="center"/>
    </xf>
    <xf numFmtId="0" fontId="26" fillId="0" borderId="0" xfId="0" applyFont="1" applyAlignment="1">
      <alignment vertical="center" shrinkToFit="1"/>
    </xf>
    <xf numFmtId="0" fontId="27"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6" fillId="0" borderId="13" xfId="0" applyFont="1" applyBorder="1" applyAlignment="1">
      <alignment vertical="center"/>
    </xf>
    <xf numFmtId="0" fontId="26" fillId="0" borderId="0" xfId="0" applyFont="1" applyBorder="1" applyAlignment="1">
      <alignment horizontal="center" vertical="center"/>
    </xf>
    <xf numFmtId="0" fontId="24" fillId="0" borderId="13" xfId="0" applyFont="1" applyBorder="1" applyAlignment="1">
      <alignment horizontal="center" vertical="center" wrapText="1"/>
    </xf>
    <xf numFmtId="0" fontId="26" fillId="0" borderId="13"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vertical="center"/>
    </xf>
    <xf numFmtId="0" fontId="25" fillId="3" borderId="15" xfId="0" applyFont="1" applyFill="1" applyBorder="1" applyAlignment="1">
      <alignment vertical="center"/>
    </xf>
    <xf numFmtId="0" fontId="24" fillId="3" borderId="16" xfId="0" applyFont="1" applyFill="1" applyBorder="1" applyAlignment="1">
      <alignment vertical="center" wrapText="1"/>
    </xf>
    <xf numFmtId="0" fontId="4" fillId="3" borderId="16" xfId="0" applyFont="1" applyFill="1" applyBorder="1" applyAlignment="1">
      <alignment horizontal="right" vertical="center"/>
    </xf>
    <xf numFmtId="0" fontId="4" fillId="3" borderId="15" xfId="0" applyFont="1" applyFill="1" applyBorder="1" applyAlignment="1">
      <alignment horizontal="center" vertical="center" shrinkToFit="1"/>
    </xf>
    <xf numFmtId="0" fontId="25" fillId="3" borderId="16"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shrinkToFit="1"/>
    </xf>
    <xf numFmtId="0" fontId="4" fillId="3" borderId="16" xfId="0" applyFont="1" applyFill="1" applyBorder="1" applyAlignment="1">
      <alignment horizontal="center" vertical="center"/>
    </xf>
    <xf numFmtId="0" fontId="25" fillId="6" borderId="15" xfId="0" applyFont="1" applyFill="1" applyBorder="1" applyAlignment="1">
      <alignment vertical="center"/>
    </xf>
    <xf numFmtId="0" fontId="24" fillId="6" borderId="16" xfId="0" applyFont="1" applyFill="1" applyBorder="1" applyAlignment="1">
      <alignment vertical="center" wrapText="1"/>
    </xf>
    <xf numFmtId="0" fontId="4" fillId="6" borderId="15" xfId="0" applyFont="1" applyFill="1" applyBorder="1" applyAlignment="1">
      <alignment horizontal="center" vertical="center" shrinkToFit="1"/>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shrinkToFit="1"/>
    </xf>
    <xf numFmtId="0" fontId="4" fillId="6" borderId="16" xfId="0" applyFont="1" applyFill="1" applyBorder="1" applyAlignment="1">
      <alignment horizontal="center" vertical="center"/>
    </xf>
    <xf numFmtId="0" fontId="4" fillId="3" borderId="10" xfId="0" applyFont="1" applyFill="1" applyBorder="1" applyAlignment="1">
      <alignment horizontal="center" vertical="center"/>
    </xf>
    <xf numFmtId="0" fontId="7" fillId="24" borderId="0" xfId="63" applyFill="1">
      <alignment/>
      <protection/>
    </xf>
    <xf numFmtId="0" fontId="8" fillId="24" borderId="0" xfId="63" applyFont="1" applyFill="1">
      <alignment/>
      <protection/>
    </xf>
    <xf numFmtId="0" fontId="7" fillId="0" borderId="0" xfId="63">
      <alignment/>
      <protection/>
    </xf>
    <xf numFmtId="0" fontId="7" fillId="24" borderId="19" xfId="63" applyFill="1" applyBorder="1">
      <alignment/>
      <protection/>
    </xf>
    <xf numFmtId="0" fontId="7" fillId="24" borderId="20" xfId="63" applyFill="1" applyBorder="1" applyAlignment="1">
      <alignment vertical="center"/>
      <protection/>
    </xf>
    <xf numFmtId="0" fontId="7" fillId="24" borderId="20" xfId="63" applyFill="1" applyBorder="1">
      <alignment/>
      <protection/>
    </xf>
    <xf numFmtId="0" fontId="7" fillId="24" borderId="10" xfId="63" applyFill="1" applyBorder="1" applyAlignment="1">
      <alignment horizontal="center" vertical="center"/>
      <protection/>
    </xf>
    <xf numFmtId="49" fontId="7" fillId="24" borderId="10" xfId="63" applyNumberFormat="1" applyFill="1" applyBorder="1" applyAlignment="1">
      <alignment horizontal="right" vertical="center"/>
      <protection/>
    </xf>
    <xf numFmtId="0" fontId="7" fillId="24" borderId="21" xfId="63" applyFill="1" applyBorder="1">
      <alignment/>
      <protection/>
    </xf>
    <xf numFmtId="0" fontId="7" fillId="0" borderId="10" xfId="63" applyFill="1" applyBorder="1" applyAlignment="1">
      <alignment horizontal="center" vertical="center"/>
      <protection/>
    </xf>
    <xf numFmtId="0" fontId="7" fillId="0" borderId="0" xfId="63" applyFill="1">
      <alignment/>
      <protection/>
    </xf>
    <xf numFmtId="0" fontId="8" fillId="0" borderId="0" xfId="63" applyFont="1" applyFill="1">
      <alignment/>
      <protection/>
    </xf>
    <xf numFmtId="0" fontId="7" fillId="0" borderId="19" xfId="63" applyFill="1" applyBorder="1">
      <alignment/>
      <protection/>
    </xf>
    <xf numFmtId="0" fontId="7" fillId="0" borderId="20" xfId="63" applyFill="1" applyBorder="1" applyAlignment="1">
      <alignment vertical="center"/>
      <protection/>
    </xf>
    <xf numFmtId="0" fontId="7" fillId="0" borderId="20" xfId="63" applyFill="1" applyBorder="1">
      <alignment/>
      <protection/>
    </xf>
    <xf numFmtId="0" fontId="7" fillId="0" borderId="21" xfId="63" applyFill="1" applyBorder="1">
      <alignment/>
      <protection/>
    </xf>
    <xf numFmtId="49" fontId="4" fillId="6" borderId="17" xfId="0" applyNumberFormat="1" applyFont="1" applyFill="1" applyBorder="1" applyAlignment="1">
      <alignment horizontal="center" vertical="center"/>
    </xf>
    <xf numFmtId="49" fontId="4" fillId="6" borderId="22" xfId="0" applyNumberFormat="1" applyFont="1" applyFill="1" applyBorder="1" applyAlignment="1">
      <alignment horizontal="center" vertical="center"/>
    </xf>
    <xf numFmtId="49" fontId="4" fillId="3" borderId="22" xfId="0" applyNumberFormat="1" applyFont="1" applyFill="1" applyBorder="1" applyAlignment="1">
      <alignment horizontal="center" vertical="center"/>
    </xf>
    <xf numFmtId="49" fontId="4" fillId="3" borderId="17" xfId="0" applyNumberFormat="1" applyFont="1" applyFill="1" applyBorder="1" applyAlignment="1">
      <alignment horizontal="center" vertical="center"/>
    </xf>
    <xf numFmtId="0" fontId="13" fillId="0" borderId="0" xfId="62" applyFont="1" applyAlignment="1">
      <alignment vertical="top"/>
      <protection/>
    </xf>
    <xf numFmtId="0" fontId="14" fillId="0" borderId="0" xfId="62" applyFont="1">
      <alignment vertical="center"/>
      <protection/>
    </xf>
    <xf numFmtId="0" fontId="12" fillId="4" borderId="0" xfId="62" applyFill="1" applyAlignment="1">
      <alignment vertical="center"/>
      <protection/>
    </xf>
    <xf numFmtId="0" fontId="12" fillId="0" borderId="0" xfId="62" applyAlignment="1">
      <alignment vertical="center"/>
      <protection/>
    </xf>
    <xf numFmtId="0" fontId="5" fillId="0" borderId="0" xfId="62" applyFont="1" applyProtection="1">
      <alignment vertical="center"/>
      <protection hidden="1"/>
    </xf>
    <xf numFmtId="0" fontId="16" fillId="4" borderId="0" xfId="62" applyFont="1" applyFill="1" applyAlignment="1">
      <alignment horizontal="left" vertical="center"/>
      <protection/>
    </xf>
    <xf numFmtId="0" fontId="12" fillId="0" borderId="0" xfId="62" applyFont="1" applyProtection="1">
      <alignment vertical="center"/>
      <protection hidden="1"/>
    </xf>
    <xf numFmtId="0" fontId="12" fillId="4" borderId="0" xfId="62" applyFont="1" applyFill="1" applyAlignment="1">
      <alignment horizontal="left" vertical="center" indent="1"/>
      <protection/>
    </xf>
    <xf numFmtId="0" fontId="12" fillId="0" borderId="0" xfId="62" applyFont="1" applyAlignment="1" applyProtection="1">
      <alignment vertical="top"/>
      <protection hidden="1"/>
    </xf>
    <xf numFmtId="0" fontId="18" fillId="4" borderId="0" xfId="62" applyFont="1" applyFill="1" applyAlignment="1">
      <alignment horizontal="left" vertical="center" indent="1"/>
      <protection/>
    </xf>
    <xf numFmtId="0" fontId="12" fillId="0" borderId="13" xfId="62" applyFont="1" applyBorder="1" applyAlignment="1" applyProtection="1">
      <alignment vertical="center"/>
      <protection hidden="1"/>
    </xf>
    <xf numFmtId="0" fontId="12" fillId="0" borderId="23" xfId="62" applyFont="1" applyBorder="1" applyAlignment="1" applyProtection="1">
      <alignment vertical="center"/>
      <protection hidden="1"/>
    </xf>
    <xf numFmtId="0" fontId="12" fillId="0" borderId="0" xfId="62" applyFont="1" applyBorder="1" applyAlignment="1" applyProtection="1">
      <alignment vertical="center"/>
      <protection hidden="1"/>
    </xf>
    <xf numFmtId="0" fontId="17" fillId="0" borderId="0" xfId="62" applyFont="1" applyProtection="1">
      <alignment vertical="center"/>
      <protection hidden="1"/>
    </xf>
    <xf numFmtId="0" fontId="17" fillId="0" borderId="14" xfId="62" applyFont="1" applyBorder="1" applyProtection="1">
      <alignment vertical="center"/>
      <protection hidden="1"/>
    </xf>
    <xf numFmtId="0" fontId="6" fillId="0" borderId="0" xfId="62" applyFont="1" applyAlignment="1" applyProtection="1">
      <alignment/>
      <protection hidden="1"/>
    </xf>
    <xf numFmtId="0" fontId="17" fillId="0" borderId="24" xfId="62" applyFont="1" applyBorder="1" applyProtection="1">
      <alignment vertical="center"/>
      <protection hidden="1"/>
    </xf>
    <xf numFmtId="0" fontId="17" fillId="0" borderId="25" xfId="62" applyFont="1" applyBorder="1" applyProtection="1">
      <alignment vertical="center"/>
      <protection hidden="1"/>
    </xf>
    <xf numFmtId="0" fontId="12" fillId="0" borderId="25" xfId="62" applyFont="1" applyBorder="1" applyProtection="1">
      <alignment vertical="center"/>
      <protection hidden="1"/>
    </xf>
    <xf numFmtId="0" fontId="12" fillId="0" borderId="26" xfId="62" applyFont="1" applyBorder="1" applyAlignment="1" applyProtection="1">
      <alignment horizontal="center" vertical="center"/>
      <protection hidden="1"/>
    </xf>
    <xf numFmtId="178" fontId="12" fillId="0" borderId="25" xfId="51" applyNumberFormat="1" applyFont="1" applyBorder="1" applyAlignment="1" applyProtection="1">
      <alignment vertical="center"/>
      <protection hidden="1"/>
    </xf>
    <xf numFmtId="0" fontId="17" fillId="0" borderId="27" xfId="62" applyFont="1" applyBorder="1" applyProtection="1">
      <alignment vertical="center"/>
      <protection hidden="1"/>
    </xf>
    <xf numFmtId="0" fontId="17" fillId="0" borderId="13" xfId="62" applyFont="1" applyBorder="1" applyProtection="1">
      <alignment vertical="center"/>
      <protection hidden="1"/>
    </xf>
    <xf numFmtId="0" fontId="12" fillId="0" borderId="13" xfId="62" applyFont="1" applyBorder="1" applyProtection="1">
      <alignment vertical="center"/>
      <protection hidden="1"/>
    </xf>
    <xf numFmtId="0" fontId="12" fillId="0" borderId="28" xfId="62" applyFont="1" applyBorder="1" applyAlignment="1" applyProtection="1">
      <alignment horizontal="center" vertical="center"/>
      <protection hidden="1"/>
    </xf>
    <xf numFmtId="0" fontId="17" fillId="0" borderId="29" xfId="62" applyFont="1" applyBorder="1" applyProtection="1">
      <alignment vertical="center"/>
      <protection hidden="1"/>
    </xf>
    <xf numFmtId="0" fontId="17" fillId="0" borderId="30" xfId="62" applyFont="1" applyBorder="1" applyProtection="1">
      <alignment vertical="center"/>
      <protection hidden="1"/>
    </xf>
    <xf numFmtId="0" fontId="12" fillId="0" borderId="30" xfId="62" applyFont="1" applyBorder="1" applyProtection="1">
      <alignment vertical="center"/>
      <protection hidden="1"/>
    </xf>
    <xf numFmtId="0" fontId="12" fillId="0" borderId="31" xfId="62" applyFont="1" applyBorder="1" applyAlignment="1" applyProtection="1">
      <alignment horizontal="center" vertical="center"/>
      <protection hidden="1"/>
    </xf>
    <xf numFmtId="178" fontId="12" fillId="0" borderId="30" xfId="51" applyNumberFormat="1" applyFont="1" applyBorder="1" applyAlignment="1" applyProtection="1">
      <alignment vertical="center"/>
      <protection hidden="1"/>
    </xf>
    <xf numFmtId="0" fontId="4" fillId="4" borderId="0" xfId="62" applyFont="1" applyFill="1" applyAlignment="1">
      <alignment horizontal="left" vertical="center"/>
      <protection/>
    </xf>
    <xf numFmtId="0" fontId="12" fillId="0" borderId="32" xfId="62" applyFont="1" applyBorder="1" applyProtection="1">
      <alignment vertical="center"/>
      <protection hidden="1"/>
    </xf>
    <xf numFmtId="178" fontId="12" fillId="0" borderId="14" xfId="51" applyNumberFormat="1" applyFont="1" applyBorder="1" applyAlignment="1" applyProtection="1">
      <alignment vertical="center"/>
      <protection hidden="1"/>
    </xf>
    <xf numFmtId="0" fontId="0" fillId="4" borderId="0" xfId="62" applyFont="1" applyFill="1" applyAlignment="1">
      <alignment horizontal="left" vertical="center" indent="1"/>
      <protection/>
    </xf>
    <xf numFmtId="0" fontId="19" fillId="0" borderId="0" xfId="62" applyFont="1" applyProtection="1">
      <alignment vertical="center"/>
      <protection hidden="1"/>
    </xf>
    <xf numFmtId="0" fontId="20" fillId="0" borderId="25" xfId="62" applyFont="1" applyFill="1" applyBorder="1" applyAlignment="1" applyProtection="1">
      <alignment horizontal="right" vertical="center"/>
      <protection hidden="1"/>
    </xf>
    <xf numFmtId="0" fontId="21" fillId="0" borderId="0" xfId="62" applyFont="1" applyAlignment="1" applyProtection="1">
      <alignment vertical="center"/>
      <protection hidden="1"/>
    </xf>
    <xf numFmtId="0" fontId="21" fillId="0" borderId="0" xfId="62" applyFont="1" applyAlignment="1" applyProtection="1">
      <alignment vertical="center" shrinkToFit="1"/>
      <protection hidden="1"/>
    </xf>
    <xf numFmtId="0" fontId="21" fillId="0" borderId="0" xfId="62" applyFont="1" applyProtection="1">
      <alignment vertical="center"/>
      <protection hidden="1"/>
    </xf>
    <xf numFmtId="0" fontId="0" fillId="4" borderId="0" xfId="62" applyFont="1" applyFill="1" applyAlignment="1">
      <alignment vertical="center"/>
      <protection/>
    </xf>
    <xf numFmtId="0" fontId="15" fillId="0" borderId="0" xfId="62" applyFont="1" applyProtection="1">
      <alignment vertical="center"/>
      <protection hidden="1"/>
    </xf>
    <xf numFmtId="0" fontId="20" fillId="0" borderId="0" xfId="62" applyFont="1" applyProtection="1">
      <alignment vertical="center"/>
      <protection hidden="1"/>
    </xf>
    <xf numFmtId="0" fontId="12" fillId="0" borderId="33" xfId="62" applyFont="1" applyBorder="1" applyAlignment="1" applyProtection="1">
      <alignment horizontal="center" vertical="center"/>
      <protection hidden="1"/>
    </xf>
    <xf numFmtId="0" fontId="12" fillId="0" borderId="34" xfId="62" applyFont="1" applyBorder="1" applyAlignment="1" applyProtection="1">
      <alignment vertical="center"/>
      <protection locked="0"/>
    </xf>
    <xf numFmtId="0" fontId="12" fillId="0" borderId="34" xfId="62" applyBorder="1" applyAlignment="1" applyProtection="1">
      <alignment vertical="center"/>
      <protection locked="0"/>
    </xf>
    <xf numFmtId="0" fontId="12" fillId="0" borderId="34" xfId="62" applyFont="1" applyBorder="1" applyAlignment="1" applyProtection="1">
      <alignment vertical="center"/>
      <protection hidden="1"/>
    </xf>
    <xf numFmtId="0" fontId="12" fillId="0" borderId="35" xfId="62" applyFont="1" applyBorder="1" applyAlignment="1" applyProtection="1">
      <alignment vertical="center"/>
      <protection hidden="1"/>
    </xf>
    <xf numFmtId="0" fontId="12" fillId="0" borderId="36" xfId="62" applyFont="1" applyBorder="1" applyAlignment="1" applyProtection="1">
      <alignment horizontal="center" vertical="center"/>
      <protection hidden="1"/>
    </xf>
    <xf numFmtId="0" fontId="12" fillId="0" borderId="0" xfId="62" applyBorder="1" applyAlignment="1" applyProtection="1">
      <alignment vertical="center"/>
      <protection locked="0"/>
    </xf>
    <xf numFmtId="0" fontId="12" fillId="0" borderId="37" xfId="62" applyFont="1" applyBorder="1" applyAlignment="1" applyProtection="1">
      <alignment vertical="center"/>
      <protection hidden="1"/>
    </xf>
    <xf numFmtId="0" fontId="12" fillId="0" borderId="37" xfId="62" applyFont="1" applyBorder="1" applyAlignment="1" applyProtection="1">
      <alignment vertical="top"/>
      <protection locked="0"/>
    </xf>
    <xf numFmtId="0" fontId="5" fillId="0" borderId="0" xfId="62" applyFont="1" applyBorder="1" applyAlignment="1" applyProtection="1">
      <alignment vertical="center"/>
      <protection locked="0"/>
    </xf>
    <xf numFmtId="0" fontId="12" fillId="0" borderId="38" xfId="62" applyFont="1" applyBorder="1" applyAlignment="1" applyProtection="1">
      <alignment horizontal="center" vertical="center"/>
      <protection hidden="1"/>
    </xf>
    <xf numFmtId="0" fontId="4" fillId="8" borderId="39" xfId="0" applyFont="1" applyFill="1" applyBorder="1" applyAlignment="1">
      <alignment vertical="center" wrapText="1"/>
    </xf>
    <xf numFmtId="0" fontId="4" fillId="8" borderId="39" xfId="0" applyFont="1" applyFill="1" applyBorder="1" applyAlignment="1">
      <alignment vertical="center"/>
    </xf>
    <xf numFmtId="0" fontId="4" fillId="8" borderId="39" xfId="0" applyFont="1" applyFill="1" applyBorder="1" applyAlignment="1">
      <alignment horizontal="right" vertical="center"/>
    </xf>
    <xf numFmtId="0" fontId="4" fillId="8" borderId="39" xfId="0" applyFont="1" applyFill="1" applyBorder="1" applyAlignment="1">
      <alignment horizontal="center" vertical="center"/>
    </xf>
    <xf numFmtId="0" fontId="4" fillId="8" borderId="40" xfId="0" applyFont="1" applyFill="1" applyBorder="1" applyAlignment="1">
      <alignment horizontal="center" vertical="center"/>
    </xf>
    <xf numFmtId="0" fontId="4" fillId="9" borderId="39" xfId="0" applyFont="1" applyFill="1" applyBorder="1" applyAlignment="1">
      <alignment vertical="center" wrapText="1"/>
    </xf>
    <xf numFmtId="0" fontId="4" fillId="9" borderId="39" xfId="0" applyFont="1" applyFill="1" applyBorder="1" applyAlignment="1">
      <alignment vertical="center"/>
    </xf>
    <xf numFmtId="0" fontId="4" fillId="9" borderId="39" xfId="0" applyFont="1" applyFill="1" applyBorder="1" applyAlignment="1">
      <alignment horizontal="right" vertical="center"/>
    </xf>
    <xf numFmtId="0" fontId="4" fillId="9" borderId="41" xfId="0" applyFont="1" applyFill="1" applyBorder="1" applyAlignment="1">
      <alignment horizontal="center" vertical="center"/>
    </xf>
    <xf numFmtId="0" fontId="4" fillId="9" borderId="39" xfId="0" applyFont="1" applyFill="1" applyBorder="1" applyAlignment="1">
      <alignment horizontal="center" vertical="center"/>
    </xf>
    <xf numFmtId="0" fontId="28" fillId="23" borderId="0" xfId="0" applyFont="1" applyFill="1" applyAlignment="1">
      <alignment vertical="center"/>
    </xf>
    <xf numFmtId="0" fontId="29" fillId="23" borderId="0" xfId="0" applyFont="1" applyFill="1" applyAlignment="1">
      <alignment vertical="center"/>
    </xf>
    <xf numFmtId="0" fontId="30" fillId="23" borderId="0" xfId="0" applyFont="1" applyFill="1" applyAlignment="1">
      <alignment vertical="center"/>
    </xf>
    <xf numFmtId="0" fontId="30" fillId="21" borderId="10" xfId="0" applyFont="1" applyFill="1" applyBorder="1" applyAlignment="1">
      <alignment horizontal="center" vertical="center" shrinkToFit="1"/>
    </xf>
    <xf numFmtId="0" fontId="30" fillId="23" borderId="0" xfId="0" applyFont="1" applyFill="1" applyAlignment="1">
      <alignment vertical="center" shrinkToFit="1"/>
    </xf>
    <xf numFmtId="0" fontId="30" fillId="21" borderId="10" xfId="0" applyFont="1" applyFill="1" applyBorder="1" applyAlignment="1">
      <alignment vertical="center" shrinkToFit="1"/>
    </xf>
    <xf numFmtId="0" fontId="32" fillId="23" borderId="0" xfId="0" applyFont="1" applyFill="1" applyAlignment="1">
      <alignment vertical="center"/>
    </xf>
    <xf numFmtId="0" fontId="30" fillId="21" borderId="23" xfId="0" applyFont="1" applyFill="1" applyBorder="1" applyAlignment="1">
      <alignment horizontal="center" vertical="center" shrinkToFit="1"/>
    </xf>
    <xf numFmtId="0" fontId="30" fillId="21" borderId="42" xfId="0" applyFont="1" applyFill="1" applyBorder="1" applyAlignment="1">
      <alignment vertical="center" shrinkToFit="1"/>
    </xf>
    <xf numFmtId="0" fontId="31" fillId="21" borderId="10" xfId="0" applyFont="1" applyFill="1" applyBorder="1" applyAlignment="1">
      <alignment vertical="center"/>
    </xf>
    <xf numFmtId="0" fontId="30" fillId="23" borderId="12" xfId="0" applyFont="1" applyFill="1" applyBorder="1" applyAlignment="1">
      <alignment vertical="center" shrinkToFit="1"/>
    </xf>
    <xf numFmtId="0" fontId="29" fillId="23" borderId="12" xfId="0" applyFont="1" applyFill="1" applyBorder="1" applyAlignment="1">
      <alignment vertical="center"/>
    </xf>
    <xf numFmtId="0" fontId="34" fillId="0" borderId="0" xfId="0" applyFont="1" applyAlignment="1">
      <alignment vertical="center"/>
    </xf>
    <xf numFmtId="0" fontId="34" fillId="0" borderId="0" xfId="0" applyFont="1" applyAlignment="1">
      <alignment vertical="center" shrinkToFit="1"/>
    </xf>
    <xf numFmtId="0" fontId="0" fillId="0" borderId="0" xfId="0" applyAlignment="1"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43" xfId="0" applyBorder="1" applyAlignment="1" applyProtection="1">
      <alignment vertical="center"/>
      <protection hidden="1"/>
    </xf>
    <xf numFmtId="0" fontId="0" fillId="0" borderId="10" xfId="0" applyBorder="1" applyAlignment="1" applyProtection="1">
      <alignment vertical="center"/>
      <protection hidden="1"/>
    </xf>
    <xf numFmtId="0" fontId="0" fillId="8" borderId="43" xfId="0" applyFill="1" applyBorder="1" applyAlignment="1" applyProtection="1">
      <alignment horizontal="center" vertical="center"/>
      <protection hidden="1"/>
    </xf>
    <xf numFmtId="0" fontId="0" fillId="8" borderId="10" xfId="0" applyFill="1" applyBorder="1" applyAlignment="1" applyProtection="1">
      <alignment horizontal="left" vertical="center"/>
      <protection hidden="1"/>
    </xf>
    <xf numFmtId="0" fontId="0" fillId="8" borderId="44" xfId="0" applyFill="1" applyBorder="1" applyAlignment="1" applyProtection="1">
      <alignment horizontal="left" vertical="center"/>
      <protection hidden="1"/>
    </xf>
    <xf numFmtId="0" fontId="0" fillId="0" borderId="10" xfId="0" applyBorder="1" applyAlignment="1" applyProtection="1">
      <alignment vertical="center" shrinkToFit="1"/>
      <protection hidden="1"/>
    </xf>
    <xf numFmtId="0" fontId="0" fillId="0" borderId="45" xfId="0" applyBorder="1" applyAlignment="1" applyProtection="1">
      <alignment vertical="center"/>
      <protection hidden="1"/>
    </xf>
    <xf numFmtId="0" fontId="0" fillId="0" borderId="46" xfId="0"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4" fillId="0" borderId="20" xfId="0" applyFont="1" applyBorder="1" applyAlignment="1">
      <alignment vertical="center"/>
    </xf>
    <xf numFmtId="0" fontId="4" fillId="9" borderId="40" xfId="0" applyFont="1" applyFill="1" applyBorder="1" applyAlignment="1">
      <alignment horizontal="center" vertical="center"/>
    </xf>
    <xf numFmtId="0" fontId="7" fillId="0" borderId="0" xfId="63" applyFill="1" applyBorder="1" applyAlignment="1">
      <alignment horizontal="center" vertical="center"/>
      <protection/>
    </xf>
    <xf numFmtId="0" fontId="7" fillId="24" borderId="0" xfId="63" applyFill="1" applyBorder="1" applyAlignment="1">
      <alignment horizontal="center" vertical="center"/>
      <protection/>
    </xf>
    <xf numFmtId="0" fontId="4" fillId="6" borderId="47" xfId="0" applyFont="1" applyFill="1" applyBorder="1" applyAlignment="1">
      <alignment horizontal="center" vertical="center"/>
    </xf>
    <xf numFmtId="0" fontId="4" fillId="3" borderId="48" xfId="0" applyFont="1" applyFill="1" applyBorder="1" applyAlignment="1">
      <alignment horizontal="center" vertical="center"/>
    </xf>
    <xf numFmtId="0" fontId="7" fillId="24" borderId="19" xfId="63" applyFont="1" applyFill="1" applyBorder="1">
      <alignment/>
      <protection/>
    </xf>
    <xf numFmtId="0" fontId="29" fillId="21" borderId="10" xfId="0" applyFont="1" applyFill="1" applyBorder="1" applyAlignment="1">
      <alignment horizontal="center" vertical="center"/>
    </xf>
    <xf numFmtId="0" fontId="4" fillId="6" borderId="16"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8" borderId="49" xfId="0" applyFont="1" applyFill="1" applyBorder="1" applyAlignment="1">
      <alignment horizontal="center" vertical="center" shrinkToFit="1"/>
    </xf>
    <xf numFmtId="0" fontId="24" fillId="8" borderId="50" xfId="0" applyFont="1" applyFill="1" applyBorder="1" applyAlignment="1">
      <alignment horizontal="center" vertical="center" wrapText="1"/>
    </xf>
    <xf numFmtId="0" fontId="4" fillId="8" borderId="51" xfId="0" applyFont="1" applyFill="1" applyBorder="1" applyAlignment="1">
      <alignment horizontal="left" vertical="center" shrinkToFit="1"/>
    </xf>
    <xf numFmtId="0" fontId="4" fillId="8" borderId="52" xfId="0" applyFont="1" applyFill="1" applyBorder="1" applyAlignment="1">
      <alignment horizontal="left" vertical="center" shrinkToFit="1"/>
    </xf>
    <xf numFmtId="0" fontId="4" fillId="8" borderId="51" xfId="0" applyFont="1" applyFill="1" applyBorder="1" applyAlignment="1">
      <alignment horizontal="center" vertical="center"/>
    </xf>
    <xf numFmtId="0" fontId="4" fillId="6" borderId="53" xfId="0" applyFont="1" applyFill="1" applyBorder="1" applyAlignment="1">
      <alignment horizontal="center" vertical="center"/>
    </xf>
    <xf numFmtId="0" fontId="4" fillId="3" borderId="16" xfId="0" applyFont="1" applyFill="1" applyBorder="1" applyAlignment="1">
      <alignment horizontal="center" vertical="center" wrapText="1"/>
    </xf>
    <xf numFmtId="0" fontId="24" fillId="6" borderId="16" xfId="0" applyFont="1" applyFill="1" applyBorder="1" applyAlignment="1">
      <alignment horizontal="center" vertical="center"/>
    </xf>
    <xf numFmtId="0" fontId="24" fillId="3" borderId="16" xfId="0" applyFont="1" applyFill="1" applyBorder="1" applyAlignment="1">
      <alignment horizontal="center" vertical="center"/>
    </xf>
    <xf numFmtId="0" fontId="4" fillId="6" borderId="54"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9" borderId="49" xfId="0" applyFont="1" applyFill="1" applyBorder="1" applyAlignment="1">
      <alignment horizontal="center" vertical="center" shrinkToFit="1"/>
    </xf>
    <xf numFmtId="0" fontId="25" fillId="9" borderId="50" xfId="0" applyFont="1" applyFill="1" applyBorder="1" applyAlignment="1">
      <alignment horizontal="center" vertical="center" wrapText="1"/>
    </xf>
    <xf numFmtId="0" fontId="25" fillId="3" borderId="18" xfId="0" applyFont="1" applyFill="1" applyBorder="1" applyAlignment="1">
      <alignment horizontal="center" vertical="center" wrapText="1" shrinkToFit="1"/>
    </xf>
    <xf numFmtId="0" fontId="24" fillId="6" borderId="18" xfId="0" applyFont="1" applyFill="1" applyBorder="1" applyAlignment="1">
      <alignment horizontal="center" vertical="center" wrapText="1" shrinkToFit="1"/>
    </xf>
    <xf numFmtId="0" fontId="4" fillId="0" borderId="0" xfId="0" applyFont="1" applyAlignment="1">
      <alignment vertical="center"/>
    </xf>
    <xf numFmtId="0" fontId="2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9" borderId="51" xfId="0" applyFont="1" applyFill="1" applyBorder="1" applyAlignment="1">
      <alignment horizontal="left" vertical="center" shrinkToFit="1"/>
    </xf>
    <xf numFmtId="0" fontId="4" fillId="9" borderId="52" xfId="0" applyFont="1" applyFill="1" applyBorder="1" applyAlignment="1">
      <alignment horizontal="left" vertical="center" shrinkToFit="1"/>
    </xf>
    <xf numFmtId="0" fontId="4" fillId="3" borderId="55" xfId="0" applyFont="1" applyFill="1" applyBorder="1" applyAlignment="1">
      <alignment horizontal="center" vertical="center" shrinkToFit="1"/>
    </xf>
    <xf numFmtId="180" fontId="4" fillId="3" borderId="53" xfId="0" applyNumberFormat="1" applyFont="1" applyFill="1" applyBorder="1" applyAlignment="1">
      <alignment vertical="center"/>
    </xf>
    <xf numFmtId="180" fontId="4" fillId="3" borderId="47" xfId="0" applyNumberFormat="1" applyFont="1" applyFill="1" applyBorder="1" applyAlignment="1">
      <alignment vertical="center"/>
    </xf>
    <xf numFmtId="180" fontId="4" fillId="9" borderId="51" xfId="0" applyNumberFormat="1" applyFont="1" applyFill="1" applyBorder="1" applyAlignment="1">
      <alignment vertical="center"/>
    </xf>
    <xf numFmtId="38" fontId="4" fillId="0" borderId="48" xfId="49" applyFont="1" applyBorder="1" applyAlignment="1">
      <alignment horizontal="center" vertical="center"/>
    </xf>
    <xf numFmtId="38" fontId="4" fillId="0" borderId="55" xfId="49" applyFont="1" applyBorder="1" applyAlignment="1">
      <alignment horizontal="center" vertical="center" shrinkToFit="1"/>
    </xf>
    <xf numFmtId="38" fontId="4" fillId="0" borderId="56" xfId="49"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4" fillId="0" borderId="0" xfId="0" applyFont="1" applyFill="1" applyBorder="1" applyAlignment="1">
      <alignment vertical="center"/>
    </xf>
    <xf numFmtId="176" fontId="4" fillId="8" borderId="57" xfId="0" applyNumberFormat="1" applyFont="1" applyFill="1" applyBorder="1" applyAlignment="1">
      <alignment horizontal="right" vertical="center"/>
    </xf>
    <xf numFmtId="176" fontId="4" fillId="9" borderId="57" xfId="0" applyNumberFormat="1" applyFont="1" applyFill="1" applyBorder="1" applyAlignment="1">
      <alignment horizontal="right" vertical="center"/>
    </xf>
    <xf numFmtId="176" fontId="4" fillId="8" borderId="41" xfId="0" applyNumberFormat="1" applyFont="1" applyFill="1" applyBorder="1" applyAlignment="1">
      <alignment horizontal="right" vertical="center"/>
    </xf>
    <xf numFmtId="176" fontId="4" fillId="9" borderId="41" xfId="0" applyNumberFormat="1" applyFont="1" applyFill="1" applyBorder="1" applyAlignment="1">
      <alignment horizontal="right" vertical="center"/>
    </xf>
    <xf numFmtId="182" fontId="4" fillId="9" borderId="39" xfId="0" applyNumberFormat="1" applyFont="1" applyFill="1" applyBorder="1" applyAlignment="1">
      <alignment vertical="center"/>
    </xf>
    <xf numFmtId="182" fontId="4" fillId="8" borderId="39" xfId="0" applyNumberFormat="1" applyFont="1" applyFill="1" applyBorder="1" applyAlignment="1">
      <alignment vertical="center"/>
    </xf>
    <xf numFmtId="0" fontId="7" fillId="24" borderId="0" xfId="63" applyFill="1" applyProtection="1">
      <alignment/>
      <protection hidden="1"/>
    </xf>
    <xf numFmtId="0" fontId="8" fillId="24" borderId="0" xfId="63" applyFont="1" applyFill="1" applyProtection="1">
      <alignment/>
      <protection hidden="1"/>
    </xf>
    <xf numFmtId="0" fontId="7" fillId="0" borderId="0" xfId="63" applyProtection="1">
      <alignment/>
      <protection hidden="1"/>
    </xf>
    <xf numFmtId="0" fontId="7" fillId="24" borderId="19" xfId="63" applyFill="1" applyBorder="1" applyProtection="1">
      <alignment/>
      <protection hidden="1"/>
    </xf>
    <xf numFmtId="0" fontId="7" fillId="24" borderId="19" xfId="63" applyFont="1" applyFill="1" applyBorder="1" applyAlignment="1" applyProtection="1">
      <alignment/>
      <protection hidden="1"/>
    </xf>
    <xf numFmtId="0" fontId="7" fillId="24" borderId="20" xfId="63" applyFill="1" applyBorder="1" applyAlignment="1" applyProtection="1">
      <alignment vertical="center"/>
      <protection hidden="1"/>
    </xf>
    <xf numFmtId="0" fontId="7" fillId="24" borderId="20" xfId="63" applyFill="1" applyBorder="1" applyProtection="1">
      <alignment/>
      <protection hidden="1"/>
    </xf>
    <xf numFmtId="0" fontId="7" fillId="24" borderId="10" xfId="63" applyFill="1" applyBorder="1" applyAlignment="1" applyProtection="1">
      <alignment horizontal="center" vertical="center"/>
      <protection hidden="1"/>
    </xf>
    <xf numFmtId="0" fontId="7" fillId="24" borderId="0" xfId="63" applyFill="1" applyBorder="1" applyAlignment="1" applyProtection="1">
      <alignment horizontal="center" vertical="center"/>
      <protection hidden="1"/>
    </xf>
    <xf numFmtId="0" fontId="7" fillId="24" borderId="21" xfId="63" applyFill="1" applyBorder="1" applyProtection="1">
      <alignment/>
      <protection hidden="1"/>
    </xf>
    <xf numFmtId="0" fontId="7" fillId="25" borderId="0" xfId="63" applyFill="1" applyProtection="1">
      <alignment/>
      <protection hidden="1"/>
    </xf>
    <xf numFmtId="0" fontId="8" fillId="25" borderId="0" xfId="63" applyFont="1" applyFill="1" applyProtection="1">
      <alignment/>
      <protection hidden="1"/>
    </xf>
    <xf numFmtId="0" fontId="7" fillId="25" borderId="19" xfId="63" applyFill="1" applyBorder="1" applyProtection="1">
      <alignment/>
      <protection hidden="1"/>
    </xf>
    <xf numFmtId="0" fontId="7" fillId="25" borderId="20" xfId="63" applyFill="1" applyBorder="1" applyAlignment="1" applyProtection="1">
      <alignment vertical="center"/>
      <protection hidden="1"/>
    </xf>
    <xf numFmtId="0" fontId="7" fillId="25" borderId="20" xfId="63" applyFill="1" applyBorder="1" applyProtection="1">
      <alignment/>
      <protection hidden="1"/>
    </xf>
    <xf numFmtId="0" fontId="7" fillId="25" borderId="10" xfId="63" applyFill="1" applyBorder="1" applyAlignment="1" applyProtection="1">
      <alignment horizontal="center" vertical="center"/>
      <protection hidden="1"/>
    </xf>
    <xf numFmtId="0" fontId="7" fillId="0" borderId="0" xfId="63" applyFill="1" applyBorder="1" applyAlignment="1" applyProtection="1">
      <alignment horizontal="center" vertical="center"/>
      <protection hidden="1"/>
    </xf>
    <xf numFmtId="0" fontId="7" fillId="25" borderId="21" xfId="63" applyFill="1" applyBorder="1" applyProtection="1">
      <alignment/>
      <protection hidden="1"/>
    </xf>
    <xf numFmtId="49" fontId="7" fillId="24" borderId="58" xfId="63" applyNumberFormat="1" applyFill="1" applyBorder="1" applyAlignment="1" applyProtection="1">
      <alignment horizontal="right" vertical="center"/>
      <protection hidden="1"/>
    </xf>
    <xf numFmtId="49" fontId="7" fillId="24" borderId="58" xfId="63" applyNumberFormat="1" applyFill="1" applyBorder="1" applyAlignment="1">
      <alignment horizontal="right" vertical="center"/>
      <protection/>
    </xf>
    <xf numFmtId="176" fontId="7" fillId="24" borderId="59" xfId="63" applyNumberFormat="1" applyFill="1" applyBorder="1" applyAlignment="1" applyProtection="1">
      <alignment vertical="center"/>
      <protection hidden="1"/>
    </xf>
    <xf numFmtId="0" fontId="35" fillId="0" borderId="0" xfId="0" applyFont="1" applyAlignment="1" applyProtection="1">
      <alignment vertical="center"/>
      <protection hidden="1"/>
    </xf>
    <xf numFmtId="0" fontId="46" fillId="0" borderId="0" xfId="0" applyFont="1" applyAlignment="1" applyProtection="1">
      <alignment vertical="center"/>
      <protection hidden="1"/>
    </xf>
    <xf numFmtId="0" fontId="46" fillId="0" borderId="0" xfId="0" applyFont="1" applyAlignment="1" applyProtection="1">
      <alignment horizontal="right" vertical="top"/>
      <protection hidden="1"/>
    </xf>
    <xf numFmtId="0" fontId="26" fillId="0" borderId="60" xfId="0" applyFont="1" applyBorder="1" applyAlignment="1">
      <alignment vertical="center"/>
    </xf>
    <xf numFmtId="38" fontId="34" fillId="0" borderId="0" xfId="0" applyNumberFormat="1" applyFont="1" applyAlignment="1">
      <alignment vertical="center" shrinkToFit="1"/>
    </xf>
    <xf numFmtId="0" fontId="4" fillId="4" borderId="10"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55" xfId="0" applyFont="1" applyFill="1" applyBorder="1" applyAlignment="1">
      <alignment horizontal="center" vertical="center" shrinkToFit="1"/>
    </xf>
    <xf numFmtId="176" fontId="7" fillId="24" borderId="59" xfId="63" applyNumberFormat="1" applyFill="1" applyBorder="1" applyAlignment="1">
      <alignment horizontal="right" vertical="center"/>
      <protection/>
    </xf>
    <xf numFmtId="176" fontId="7" fillId="24" borderId="10" xfId="63" applyNumberFormat="1" applyFill="1" applyBorder="1" applyAlignment="1">
      <alignment horizontal="right" vertical="center"/>
      <protection/>
    </xf>
    <xf numFmtId="0" fontId="7" fillId="0" borderId="19" xfId="63" applyFill="1" applyBorder="1" applyProtection="1">
      <alignment/>
      <protection locked="0"/>
    </xf>
    <xf numFmtId="181" fontId="7" fillId="0" borderId="58" xfId="63" applyNumberFormat="1" applyFill="1" applyBorder="1" applyAlignment="1" applyProtection="1">
      <alignment horizontal="right" vertical="center"/>
      <protection locked="0"/>
    </xf>
    <xf numFmtId="176" fontId="7" fillId="0" borderId="59" xfId="63" applyNumberFormat="1" applyFill="1" applyBorder="1" applyAlignment="1" applyProtection="1">
      <alignment horizontal="right" vertical="center"/>
      <protection locked="0"/>
    </xf>
    <xf numFmtId="176" fontId="7" fillId="0" borderId="59" xfId="63" applyNumberFormat="1" applyFont="1" applyFill="1" applyBorder="1" applyAlignment="1" applyProtection="1">
      <alignment horizontal="right" vertical="center"/>
      <protection locked="0"/>
    </xf>
    <xf numFmtId="0" fontId="7" fillId="24" borderId="20" xfId="63" applyFont="1" applyFill="1" applyBorder="1" applyAlignment="1">
      <alignment vertical="center"/>
      <protection/>
    </xf>
    <xf numFmtId="0" fontId="7" fillId="0" borderId="20" xfId="63" applyFill="1" applyBorder="1" applyAlignment="1" applyProtection="1">
      <alignment vertical="center"/>
      <protection locked="0"/>
    </xf>
    <xf numFmtId="0" fontId="7" fillId="24" borderId="20" xfId="63" applyFont="1" applyFill="1" applyBorder="1" applyAlignment="1" applyProtection="1">
      <alignment horizontal="left" vertical="center"/>
      <protection hidden="1"/>
    </xf>
    <xf numFmtId="0" fontId="26" fillId="0" borderId="60" xfId="0" applyFont="1" applyBorder="1" applyAlignment="1">
      <alignment horizontal="left" vertical="center"/>
    </xf>
    <xf numFmtId="0" fontId="24" fillId="23" borderId="0" xfId="0" applyFont="1" applyFill="1" applyAlignment="1">
      <alignment vertical="center" shrinkToFit="1"/>
    </xf>
    <xf numFmtId="0" fontId="0" fillId="23" borderId="0" xfId="0" applyFont="1" applyFill="1" applyAlignment="1">
      <alignment vertical="center"/>
    </xf>
    <xf numFmtId="0" fontId="24" fillId="23" borderId="10" xfId="0" applyFont="1" applyFill="1" applyBorder="1" applyAlignment="1">
      <alignment vertical="center" shrinkToFit="1"/>
    </xf>
    <xf numFmtId="0" fontId="7" fillId="24" borderId="61" xfId="63" applyFill="1" applyBorder="1" applyAlignment="1" applyProtection="1">
      <alignment horizontal="center" vertical="center"/>
      <protection hidden="1"/>
    </xf>
    <xf numFmtId="0" fontId="7" fillId="0" borderId="61" xfId="63" applyFill="1" applyBorder="1" applyAlignment="1" applyProtection="1">
      <alignment horizontal="center" vertical="center"/>
      <protection locked="0"/>
    </xf>
    <xf numFmtId="0" fontId="7" fillId="0" borderId="10" xfId="63" applyFill="1" applyBorder="1" applyAlignment="1" applyProtection="1">
      <alignment horizontal="center" shrinkToFit="1"/>
      <protection hidden="1"/>
    </xf>
    <xf numFmtId="0" fontId="7" fillId="24" borderId="61" xfId="63" applyFill="1" applyBorder="1" applyAlignment="1">
      <alignment horizontal="center" vertical="center"/>
      <protection/>
    </xf>
    <xf numFmtId="0" fontId="7" fillId="0" borderId="10" xfId="63" applyFill="1" applyBorder="1" applyAlignment="1">
      <alignment horizontal="center" shrinkToFit="1"/>
      <protection/>
    </xf>
    <xf numFmtId="0" fontId="7" fillId="24" borderId="10" xfId="63" applyFill="1" applyBorder="1" applyAlignment="1">
      <alignment horizontal="center" shrinkToFit="1"/>
      <protection/>
    </xf>
    <xf numFmtId="0" fontId="7" fillId="24" borderId="10" xfId="63" applyFill="1" applyBorder="1" applyAlignment="1" applyProtection="1">
      <alignment horizontal="center" shrinkToFit="1"/>
      <protection hidden="1"/>
    </xf>
    <xf numFmtId="0" fontId="7" fillId="0" borderId="20" xfId="63" applyFont="1" applyFill="1" applyBorder="1" applyAlignment="1" applyProtection="1">
      <alignment vertical="center"/>
      <protection locked="0"/>
    </xf>
    <xf numFmtId="0" fontId="51" fillId="23" borderId="0" xfId="0" applyFont="1" applyFill="1" applyAlignment="1">
      <alignment vertical="center"/>
    </xf>
    <xf numFmtId="0" fontId="51" fillId="23" borderId="0" xfId="0" applyFont="1" applyFill="1" applyBorder="1" applyAlignment="1">
      <alignment horizontal="left" vertical="center"/>
    </xf>
    <xf numFmtId="0" fontId="51" fillId="23" borderId="0" xfId="0" applyFont="1" applyFill="1" applyBorder="1" applyAlignment="1">
      <alignment horizontal="center" vertical="center"/>
    </xf>
    <xf numFmtId="38" fontId="51" fillId="23" borderId="0" xfId="49" applyFont="1" applyFill="1" applyBorder="1" applyAlignment="1">
      <alignment horizontal="left" vertical="center"/>
    </xf>
    <xf numFmtId="0" fontId="29" fillId="21" borderId="10" xfId="0" applyFont="1" applyFill="1" applyBorder="1" applyAlignment="1">
      <alignment vertical="center"/>
    </xf>
    <xf numFmtId="0" fontId="29" fillId="21" borderId="58" xfId="0" applyFont="1" applyFill="1" applyBorder="1" applyAlignment="1">
      <alignment vertical="center"/>
    </xf>
    <xf numFmtId="0" fontId="29" fillId="21" borderId="62" xfId="0" applyFont="1" applyFill="1" applyBorder="1" applyAlignment="1">
      <alignment vertical="center"/>
    </xf>
    <xf numFmtId="0" fontId="29" fillId="21" borderId="63" xfId="0" applyFont="1" applyFill="1" applyBorder="1" applyAlignment="1">
      <alignment vertical="center"/>
    </xf>
    <xf numFmtId="0" fontId="53" fillId="21" borderId="10" xfId="0" applyFont="1" applyFill="1" applyBorder="1" applyAlignment="1">
      <alignment horizontal="center" vertical="center" shrinkToFit="1"/>
    </xf>
    <xf numFmtId="0" fontId="53" fillId="21" borderId="10" xfId="0" applyFont="1" applyFill="1" applyBorder="1" applyAlignment="1">
      <alignment vertical="center" shrinkToFit="1"/>
    </xf>
    <xf numFmtId="0" fontId="52" fillId="21" borderId="10" xfId="0" applyFont="1" applyFill="1" applyBorder="1" applyAlignment="1">
      <alignment horizontal="center" vertical="center"/>
    </xf>
    <xf numFmtId="0" fontId="54" fillId="21" borderId="10" xfId="0" applyFont="1" applyFill="1" applyBorder="1" applyAlignment="1">
      <alignment vertical="center"/>
    </xf>
    <xf numFmtId="0" fontId="52" fillId="21" borderId="10" xfId="0" applyFont="1" applyFill="1" applyBorder="1" applyAlignment="1">
      <alignment vertical="center"/>
    </xf>
    <xf numFmtId="0" fontId="52" fillId="21" borderId="58" xfId="0" applyFont="1" applyFill="1" applyBorder="1" applyAlignment="1">
      <alignment vertical="center"/>
    </xf>
    <xf numFmtId="0" fontId="52" fillId="21" borderId="62" xfId="0" applyFont="1" applyFill="1" applyBorder="1" applyAlignment="1">
      <alignment vertical="center"/>
    </xf>
    <xf numFmtId="0" fontId="52" fillId="21" borderId="63" xfId="0" applyFont="1" applyFill="1" applyBorder="1" applyAlignment="1">
      <alignment vertical="center"/>
    </xf>
    <xf numFmtId="0" fontId="7" fillId="0" borderId="19" xfId="63" applyFont="1" applyFill="1" applyBorder="1" applyProtection="1">
      <alignment/>
      <protection locked="0"/>
    </xf>
    <xf numFmtId="0" fontId="4" fillId="25" borderId="10" xfId="0" applyFont="1" applyFill="1" applyBorder="1" applyAlignment="1">
      <alignment vertical="center" shrinkToFit="1"/>
    </xf>
    <xf numFmtId="0" fontId="4" fillId="25" borderId="10" xfId="0" applyFont="1" applyFill="1" applyBorder="1" applyAlignment="1">
      <alignment horizontal="center" vertical="center" shrinkToFit="1"/>
    </xf>
    <xf numFmtId="0" fontId="16" fillId="25" borderId="10" xfId="0" applyFont="1" applyFill="1" applyBorder="1" applyAlignment="1">
      <alignment horizontal="center" vertical="center" shrinkToFit="1"/>
    </xf>
    <xf numFmtId="0" fontId="4" fillId="25" borderId="10" xfId="0" applyFont="1" applyFill="1" applyBorder="1" applyAlignment="1">
      <alignment horizontal="center" vertical="center" shrinkToFit="1"/>
    </xf>
    <xf numFmtId="0" fontId="4" fillId="23" borderId="0" xfId="0" applyFont="1" applyFill="1" applyAlignment="1">
      <alignment vertical="center" shrinkToFit="1"/>
    </xf>
    <xf numFmtId="0" fontId="4" fillId="25" borderId="10" xfId="0" applyFont="1" applyFill="1" applyBorder="1" applyAlignment="1">
      <alignment vertical="center" shrinkToFit="1"/>
    </xf>
    <xf numFmtId="0" fontId="4" fillId="25" borderId="27" xfId="0" applyFont="1" applyFill="1" applyBorder="1" applyAlignment="1">
      <alignment horizontal="center" vertical="center" shrinkToFit="1"/>
    </xf>
    <xf numFmtId="0" fontId="4" fillId="25" borderId="42" xfId="0" applyFont="1" applyFill="1" applyBorder="1" applyAlignment="1">
      <alignment horizontal="center" vertical="center" shrinkToFit="1"/>
    </xf>
    <xf numFmtId="0" fontId="4" fillId="25" borderId="64" xfId="0" applyFont="1" applyFill="1" applyBorder="1" applyAlignment="1">
      <alignment horizontal="center" vertical="center" shrinkToFit="1"/>
    </xf>
    <xf numFmtId="38" fontId="4" fillId="25" borderId="42" xfId="0" applyNumberFormat="1" applyFont="1" applyFill="1" applyBorder="1" applyAlignment="1">
      <alignment horizontal="center" vertical="center" shrinkToFit="1"/>
    </xf>
    <xf numFmtId="38" fontId="4" fillId="25" borderId="10" xfId="49" applyFont="1" applyFill="1" applyBorder="1" applyAlignment="1">
      <alignment horizontal="center" vertical="center" shrinkToFit="1"/>
    </xf>
    <xf numFmtId="38" fontId="4" fillId="25" borderId="64" xfId="49" applyFont="1" applyFill="1" applyBorder="1" applyAlignment="1">
      <alignment horizontal="center" vertical="center" shrinkToFit="1"/>
    </xf>
    <xf numFmtId="0" fontId="4" fillId="25" borderId="23" xfId="0" applyFont="1" applyFill="1" applyBorder="1" applyAlignment="1">
      <alignment horizontal="center" vertical="center" shrinkToFit="1"/>
    </xf>
    <xf numFmtId="0" fontId="4" fillId="25" borderId="10" xfId="0" applyFont="1" applyFill="1" applyBorder="1" applyAlignment="1">
      <alignment vertical="center"/>
    </xf>
    <xf numFmtId="0" fontId="16" fillId="25" borderId="10" xfId="0" applyFont="1" applyFill="1" applyBorder="1" applyAlignment="1">
      <alignment vertical="center"/>
    </xf>
    <xf numFmtId="0" fontId="55" fillId="25" borderId="10" xfId="0" applyFont="1" applyFill="1" applyBorder="1" applyAlignment="1">
      <alignment horizontal="left" vertical="center"/>
    </xf>
    <xf numFmtId="0" fontId="55" fillId="25" borderId="10" xfId="0" applyFont="1" applyFill="1" applyBorder="1" applyAlignment="1">
      <alignment horizontal="center" vertical="center"/>
    </xf>
    <xf numFmtId="38" fontId="55" fillId="25" borderId="10" xfId="49" applyFont="1" applyFill="1" applyBorder="1" applyAlignment="1">
      <alignment horizontal="right" vertical="center"/>
    </xf>
    <xf numFmtId="0" fontId="55" fillId="25" borderId="58" xfId="0" applyFont="1" applyFill="1" applyBorder="1" applyAlignment="1">
      <alignment horizontal="left" vertical="center"/>
    </xf>
    <xf numFmtId="0" fontId="55" fillId="25" borderId="62" xfId="0" applyFont="1" applyFill="1" applyBorder="1" applyAlignment="1">
      <alignment horizontal="left" vertical="center"/>
    </xf>
    <xf numFmtId="0" fontId="55" fillId="25" borderId="63" xfId="0" applyFont="1" applyFill="1" applyBorder="1" applyAlignment="1">
      <alignment horizontal="left" vertical="center"/>
    </xf>
    <xf numFmtId="0" fontId="56" fillId="25" borderId="10" xfId="0" applyFont="1" applyFill="1" applyBorder="1" applyAlignment="1">
      <alignment horizontal="left" vertical="center"/>
    </xf>
    <xf numFmtId="0" fontId="56" fillId="25" borderId="10" xfId="0" applyFont="1" applyFill="1" applyBorder="1" applyAlignment="1">
      <alignment horizontal="center" vertical="center"/>
    </xf>
    <xf numFmtId="38" fontId="56" fillId="25" borderId="10" xfId="49" applyFont="1" applyFill="1" applyBorder="1" applyAlignment="1">
      <alignment horizontal="right" vertical="center"/>
    </xf>
    <xf numFmtId="0" fontId="56" fillId="25" borderId="58" xfId="0" applyFont="1" applyFill="1" applyBorder="1" applyAlignment="1">
      <alignment horizontal="left" vertical="center"/>
    </xf>
    <xf numFmtId="0" fontId="56" fillId="25" borderId="62" xfId="0" applyFont="1" applyFill="1" applyBorder="1" applyAlignment="1">
      <alignment horizontal="left" vertical="center"/>
    </xf>
    <xf numFmtId="0" fontId="56" fillId="25" borderId="63" xfId="0" applyFont="1" applyFill="1" applyBorder="1" applyAlignment="1">
      <alignment horizontal="left" vertical="center"/>
    </xf>
    <xf numFmtId="0" fontId="57" fillId="23" borderId="0" xfId="0" applyFont="1" applyFill="1" applyAlignment="1">
      <alignment vertical="center"/>
    </xf>
    <xf numFmtId="0" fontId="0" fillId="0" borderId="0" xfId="0" applyAlignment="1" applyProtection="1">
      <alignment horizontal="left" vertical="top" wrapText="1"/>
      <protection hidden="1"/>
    </xf>
    <xf numFmtId="0" fontId="12" fillId="0" borderId="65" xfId="62" applyFont="1" applyBorder="1" applyAlignment="1" applyProtection="1">
      <alignment horizontal="left" vertical="center"/>
      <protection hidden="1"/>
    </xf>
    <xf numFmtId="0" fontId="12" fillId="0" borderId="66" xfId="62" applyFont="1" applyBorder="1" applyAlignment="1" applyProtection="1">
      <alignment horizontal="left" vertical="center"/>
      <protection hidden="1"/>
    </xf>
    <xf numFmtId="0" fontId="12" fillId="0" borderId="32" xfId="62" applyFont="1" applyBorder="1" applyAlignment="1" applyProtection="1">
      <alignment horizontal="left" vertical="center"/>
      <protection hidden="1"/>
    </xf>
    <xf numFmtId="0" fontId="7" fillId="25" borderId="19" xfId="63" applyFont="1" applyFill="1" applyBorder="1" applyAlignment="1" applyProtection="1">
      <alignment/>
      <protection locked="0"/>
    </xf>
    <xf numFmtId="0" fontId="7" fillId="25" borderId="19" xfId="63" applyFill="1" applyBorder="1" applyAlignment="1" applyProtection="1">
      <alignment/>
      <protection locked="0"/>
    </xf>
    <xf numFmtId="0" fontId="7" fillId="24" borderId="25" xfId="63" applyFill="1" applyBorder="1" applyAlignment="1" applyProtection="1">
      <alignment horizontal="center" vertical="center"/>
      <protection hidden="1"/>
    </xf>
    <xf numFmtId="0" fontId="11" fillId="24" borderId="25" xfId="63" applyFont="1" applyFill="1" applyBorder="1" applyAlignment="1" applyProtection="1">
      <alignment horizontal="center" vertical="center"/>
      <protection hidden="1"/>
    </xf>
    <xf numFmtId="0" fontId="11" fillId="24" borderId="67" xfId="63" applyFont="1" applyFill="1" applyBorder="1" applyAlignment="1" applyProtection="1">
      <alignment horizontal="center" vertical="center"/>
      <protection hidden="1"/>
    </xf>
    <xf numFmtId="0" fontId="10" fillId="0" borderId="25" xfId="63" applyFont="1" applyFill="1" applyBorder="1" applyAlignment="1" applyProtection="1">
      <alignment horizontal="center" vertical="center"/>
      <protection hidden="1"/>
    </xf>
    <xf numFmtId="0" fontId="10" fillId="0" borderId="67" xfId="63" applyFont="1" applyFill="1" applyBorder="1" applyAlignment="1" applyProtection="1">
      <alignment horizontal="center" vertical="center"/>
      <protection hidden="1"/>
    </xf>
    <xf numFmtId="0" fontId="46" fillId="0" borderId="0" xfId="0" applyFont="1" applyAlignment="1" applyProtection="1">
      <alignment vertical="center"/>
      <protection hidden="1"/>
    </xf>
    <xf numFmtId="0" fontId="46" fillId="0" borderId="0" xfId="0" applyFont="1" applyAlignment="1" applyProtection="1">
      <alignment horizontal="left" vertical="center" wrapText="1"/>
      <protection hidden="1"/>
    </xf>
    <xf numFmtId="0" fontId="59" fillId="0" borderId="0" xfId="0" applyFont="1" applyAlignment="1">
      <alignment vertical="center"/>
    </xf>
    <xf numFmtId="0" fontId="4" fillId="8" borderId="41" xfId="0" applyFont="1" applyFill="1" applyBorder="1" applyAlignment="1">
      <alignment horizontal="center" vertical="center"/>
    </xf>
    <xf numFmtId="176" fontId="16" fillId="0" borderId="68" xfId="0" applyNumberFormat="1" applyFont="1" applyBorder="1" applyAlignment="1">
      <alignment horizontal="right" vertical="center"/>
    </xf>
    <xf numFmtId="0" fontId="16" fillId="0" borderId="0" xfId="0" applyFont="1" applyAlignment="1">
      <alignment vertical="center"/>
    </xf>
    <xf numFmtId="0" fontId="55" fillId="26" borderId="10" xfId="0" applyFont="1" applyFill="1" applyBorder="1" applyAlignment="1">
      <alignment horizontal="center" vertical="center"/>
    </xf>
    <xf numFmtId="0" fontId="55" fillId="26" borderId="10" xfId="0" applyFont="1" applyFill="1" applyBorder="1" applyAlignment="1">
      <alignment vertical="center"/>
    </xf>
    <xf numFmtId="0" fontId="29" fillId="23" borderId="0" xfId="0" applyFont="1" applyFill="1" applyAlignment="1">
      <alignment horizontal="right" vertical="center"/>
    </xf>
    <xf numFmtId="0" fontId="55" fillId="3" borderId="10" xfId="0" applyFont="1" applyFill="1" applyBorder="1" applyAlignment="1">
      <alignment horizontal="center" vertical="center"/>
    </xf>
    <xf numFmtId="0" fontId="55" fillId="3" borderId="10" xfId="0" applyFont="1" applyFill="1" applyBorder="1" applyAlignment="1">
      <alignment vertical="center"/>
    </xf>
    <xf numFmtId="0" fontId="60" fillId="0" borderId="10" xfId="0" applyFont="1" applyFill="1" applyBorder="1" applyAlignment="1">
      <alignment vertical="center"/>
    </xf>
    <xf numFmtId="0" fontId="60" fillId="0" borderId="10" xfId="0" applyFont="1" applyFill="1" applyBorder="1" applyAlignment="1">
      <alignment horizontal="center" vertical="center"/>
    </xf>
    <xf numFmtId="0" fontId="61" fillId="0" borderId="10" xfId="0" applyFont="1" applyFill="1" applyBorder="1" applyAlignment="1">
      <alignment vertical="center"/>
    </xf>
    <xf numFmtId="0" fontId="61" fillId="0" borderId="10" xfId="0" applyFont="1" applyFill="1" applyBorder="1" applyAlignment="1">
      <alignment horizontal="center" vertical="center"/>
    </xf>
    <xf numFmtId="176" fontId="6" fillId="0" borderId="68" xfId="0" applyNumberFormat="1" applyFont="1" applyBorder="1" applyAlignment="1">
      <alignment horizontal="right" vertical="center"/>
    </xf>
    <xf numFmtId="0" fontId="0" fillId="21" borderId="69" xfId="0" applyFill="1" applyBorder="1" applyAlignment="1" applyProtection="1">
      <alignment horizontal="center" vertical="center"/>
      <protection hidden="1"/>
    </xf>
    <xf numFmtId="0" fontId="0" fillId="0" borderId="0" xfId="0" applyFont="1" applyAlignment="1" applyProtection="1">
      <alignment horizontal="left" vertical="top" wrapText="1"/>
      <protection hidden="1"/>
    </xf>
    <xf numFmtId="0" fontId="0" fillId="21" borderId="70" xfId="0" applyFill="1" applyBorder="1" applyAlignment="1" applyProtection="1">
      <alignment horizontal="center" vertical="center"/>
      <protection hidden="1"/>
    </xf>
    <xf numFmtId="0" fontId="4" fillId="21" borderId="71" xfId="0" applyFont="1" applyFill="1" applyBorder="1" applyAlignment="1" applyProtection="1">
      <alignment horizontal="left" vertical="center" wrapText="1"/>
      <protection hidden="1"/>
    </xf>
    <xf numFmtId="0" fontId="4" fillId="21" borderId="72" xfId="0" applyFont="1" applyFill="1" applyBorder="1" applyAlignment="1" applyProtection="1">
      <alignment horizontal="left" vertical="center" wrapText="1"/>
      <protection hidden="1"/>
    </xf>
    <xf numFmtId="0" fontId="0" fillId="0" borderId="0" xfId="0" applyAlignment="1" applyProtection="1">
      <alignment horizontal="left" vertical="top" wrapText="1"/>
      <protection hidden="1"/>
    </xf>
    <xf numFmtId="0" fontId="4" fillId="21" borderId="73" xfId="0" applyFont="1" applyFill="1" applyBorder="1" applyAlignment="1" applyProtection="1">
      <alignment horizontal="left" vertical="center" wrapText="1"/>
      <protection hidden="1"/>
    </xf>
    <xf numFmtId="0" fontId="0" fillId="0" borderId="27"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74" xfId="0" applyBorder="1" applyAlignment="1" applyProtection="1">
      <alignment horizontal="left" vertical="center"/>
      <protection hidden="1"/>
    </xf>
    <xf numFmtId="0" fontId="0" fillId="0" borderId="27"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58" fillId="0" borderId="0" xfId="0" applyFont="1" applyAlignment="1" applyProtection="1">
      <alignment horizontal="center" vertical="center"/>
      <protection hidden="1"/>
    </xf>
    <xf numFmtId="0" fontId="0" fillId="21" borderId="75" xfId="0" applyFill="1" applyBorder="1" applyAlignment="1" applyProtection="1">
      <alignment horizontal="center" vertical="center"/>
      <protection hidden="1"/>
    </xf>
    <xf numFmtId="0" fontId="0" fillId="8" borderId="27" xfId="0" applyFill="1" applyBorder="1" applyAlignment="1" applyProtection="1">
      <alignment horizontal="left" vertical="center" wrapText="1"/>
      <protection hidden="1"/>
    </xf>
    <xf numFmtId="0" fontId="0" fillId="8" borderId="13" xfId="0" applyFill="1" applyBorder="1" applyAlignment="1" applyProtection="1">
      <alignment horizontal="left" vertical="center" wrapText="1"/>
      <protection hidden="1"/>
    </xf>
    <xf numFmtId="0" fontId="0" fillId="8" borderId="74" xfId="0" applyFill="1"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74" xfId="0" applyBorder="1" applyAlignment="1" applyProtection="1">
      <alignment horizontal="left" vertical="center" wrapText="1"/>
      <protection hidden="1"/>
    </xf>
    <xf numFmtId="0" fontId="0" fillId="8" borderId="27" xfId="0" applyFill="1" applyBorder="1" applyAlignment="1" applyProtection="1">
      <alignment vertical="center"/>
      <protection hidden="1"/>
    </xf>
    <xf numFmtId="0" fontId="0" fillId="8" borderId="13" xfId="0" applyFill="1" applyBorder="1" applyAlignment="1" applyProtection="1">
      <alignment vertical="center"/>
      <protection hidden="1"/>
    </xf>
    <xf numFmtId="0" fontId="0" fillId="8" borderId="74" xfId="0" applyFill="1" applyBorder="1" applyAlignment="1" applyProtection="1">
      <alignment vertical="center"/>
      <protection hidden="1"/>
    </xf>
    <xf numFmtId="0" fontId="0" fillId="0" borderId="0" xfId="0" applyAlignment="1" applyProtection="1">
      <alignment horizontal="left" vertical="center" wrapText="1"/>
      <protection hidden="1"/>
    </xf>
    <xf numFmtId="0" fontId="0" fillId="0" borderId="10" xfId="0"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0" fillId="0" borderId="76"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0" xfId="0" applyAlignment="1" applyProtection="1">
      <alignment horizontal="left" vertical="center" shrinkToFit="1"/>
      <protection hidden="1"/>
    </xf>
    <xf numFmtId="0" fontId="4" fillId="4" borderId="79" xfId="0" applyFont="1" applyFill="1" applyBorder="1" applyAlignment="1">
      <alignment horizontal="center" vertical="center" wrapText="1"/>
    </xf>
    <xf numFmtId="0" fontId="4" fillId="4" borderId="80" xfId="0" applyFont="1" applyFill="1" applyBorder="1" applyAlignment="1">
      <alignment horizontal="center" vertical="center" wrapText="1"/>
    </xf>
    <xf numFmtId="0" fontId="4" fillId="0" borderId="58"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58" xfId="0" applyFont="1" applyBorder="1" applyAlignment="1">
      <alignment horizontal="center" vertical="center"/>
    </xf>
    <xf numFmtId="0" fontId="4" fillId="0" borderId="63" xfId="0" applyFont="1" applyBorder="1" applyAlignment="1">
      <alignment horizontal="center" vertical="center"/>
    </xf>
    <xf numFmtId="0" fontId="4" fillId="0" borderId="81" xfId="0" applyFont="1" applyBorder="1" applyAlignment="1">
      <alignment vertical="center" shrinkToFit="1"/>
    </xf>
    <xf numFmtId="0" fontId="4" fillId="0" borderId="82" xfId="0" applyFont="1" applyBorder="1" applyAlignment="1">
      <alignment vertical="center" shrinkToFit="1"/>
    </xf>
    <xf numFmtId="0" fontId="4" fillId="0" borderId="10" xfId="0" applyFont="1" applyBorder="1" applyAlignment="1">
      <alignment horizontal="center" vertical="center"/>
    </xf>
    <xf numFmtId="0" fontId="4" fillId="4" borderId="79" xfId="0" applyFont="1" applyFill="1" applyBorder="1" applyAlignment="1">
      <alignment horizontal="center" vertical="center" shrinkToFit="1"/>
    </xf>
    <xf numFmtId="0" fontId="4" fillId="4" borderId="67" xfId="0" applyFont="1" applyFill="1" applyBorder="1" applyAlignment="1">
      <alignment horizontal="center" vertical="center" shrinkToFit="1"/>
    </xf>
    <xf numFmtId="178" fontId="4" fillId="0" borderId="63" xfId="0" applyNumberFormat="1" applyFont="1" applyBorder="1" applyAlignment="1">
      <alignment horizontal="right" vertical="center"/>
    </xf>
    <xf numFmtId="178" fontId="4" fillId="0" borderId="10" xfId="0" applyNumberFormat="1" applyFont="1" applyBorder="1" applyAlignment="1">
      <alignment horizontal="right" vertical="center"/>
    </xf>
    <xf numFmtId="179" fontId="4" fillId="0" borderId="79" xfId="49" applyNumberFormat="1" applyFont="1" applyBorder="1" applyAlignment="1">
      <alignment horizontal="right" vertical="center"/>
    </xf>
    <xf numFmtId="179" fontId="4" fillId="0" borderId="25" xfId="49" applyNumberFormat="1" applyFont="1" applyBorder="1" applyAlignment="1">
      <alignment horizontal="right" vertical="center"/>
    </xf>
    <xf numFmtId="0" fontId="4" fillId="0" borderId="79" xfId="0" applyFont="1" applyBorder="1" applyAlignment="1">
      <alignment horizontal="center" vertical="center"/>
    </xf>
    <xf numFmtId="0" fontId="4" fillId="0" borderId="67" xfId="0" applyFont="1" applyBorder="1" applyAlignment="1">
      <alignment horizontal="center" vertical="center"/>
    </xf>
    <xf numFmtId="0" fontId="4" fillId="4" borderId="6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8" xfId="0" applyFont="1" applyFill="1" applyBorder="1" applyAlignment="1">
      <alignment horizontal="center" vertical="center" shrinkToFit="1"/>
    </xf>
    <xf numFmtId="0" fontId="4" fillId="4" borderId="83" xfId="0" applyFont="1" applyFill="1" applyBorder="1" applyAlignment="1">
      <alignment horizontal="center" vertical="center" shrinkToFit="1"/>
    </xf>
    <xf numFmtId="177" fontId="7" fillId="4" borderId="11" xfId="63" applyNumberFormat="1" applyFill="1" applyBorder="1" applyAlignment="1" applyProtection="1">
      <alignment horizontal="right" vertical="center"/>
      <protection hidden="1"/>
    </xf>
    <xf numFmtId="177" fontId="7" fillId="4" borderId="12" xfId="63" applyNumberFormat="1" applyFill="1" applyBorder="1" applyAlignment="1" applyProtection="1">
      <alignment horizontal="right" vertical="center"/>
      <protection hidden="1"/>
    </xf>
    <xf numFmtId="177" fontId="7" fillId="4" borderId="20" xfId="63" applyNumberFormat="1" applyFill="1" applyBorder="1" applyAlignment="1" applyProtection="1">
      <alignment horizontal="right" vertical="center"/>
      <protection hidden="1"/>
    </xf>
    <xf numFmtId="0" fontId="11" fillId="0" borderId="0" xfId="63" applyFont="1" applyFill="1" applyBorder="1" applyAlignment="1" applyProtection="1">
      <alignment horizontal="center" vertical="center"/>
      <protection hidden="1"/>
    </xf>
    <xf numFmtId="0" fontId="11" fillId="0" borderId="84" xfId="63" applyFont="1" applyFill="1" applyBorder="1" applyAlignment="1" applyProtection="1">
      <alignment horizontal="center" vertical="center"/>
      <protection hidden="1"/>
    </xf>
    <xf numFmtId="181" fontId="7" fillId="0" borderId="27" xfId="63" applyNumberFormat="1" applyFill="1" applyBorder="1" applyAlignment="1" applyProtection="1">
      <alignment horizontal="center" vertical="center"/>
      <protection locked="0"/>
    </xf>
    <xf numFmtId="181" fontId="7" fillId="0" borderId="23" xfId="63" applyNumberFormat="1" applyFill="1" applyBorder="1" applyAlignment="1" applyProtection="1">
      <alignment horizontal="center" vertical="center"/>
      <protection locked="0"/>
    </xf>
    <xf numFmtId="0" fontId="7" fillId="4" borderId="27" xfId="63" applyFill="1" applyBorder="1" applyAlignment="1" applyProtection="1">
      <alignment horizontal="right" vertical="center"/>
      <protection hidden="1"/>
    </xf>
    <xf numFmtId="0" fontId="7" fillId="4" borderId="23" xfId="63" applyFill="1" applyBorder="1" applyAlignment="1" applyProtection="1">
      <alignment horizontal="right" vertical="center"/>
      <protection hidden="1"/>
    </xf>
    <xf numFmtId="0" fontId="11" fillId="0" borderId="85" xfId="63" applyFont="1" applyFill="1" applyBorder="1" applyAlignment="1" applyProtection="1">
      <alignment horizontal="center" vertical="center"/>
      <protection hidden="1"/>
    </xf>
    <xf numFmtId="49" fontId="7" fillId="25" borderId="10" xfId="63" applyNumberFormat="1" applyFill="1" applyBorder="1" applyAlignment="1" applyProtection="1">
      <alignment horizontal="center" vertical="center"/>
      <protection locked="0"/>
    </xf>
    <xf numFmtId="0" fontId="10" fillId="0" borderId="27" xfId="63" applyFont="1" applyFill="1" applyBorder="1" applyAlignment="1" applyProtection="1">
      <alignment horizontal="center" vertical="center"/>
      <protection hidden="1"/>
    </xf>
    <xf numFmtId="0" fontId="10" fillId="0" borderId="13" xfId="63" applyFont="1" applyFill="1" applyBorder="1" applyAlignment="1" applyProtection="1">
      <alignment horizontal="center" vertical="center"/>
      <protection hidden="1"/>
    </xf>
    <xf numFmtId="0" fontId="10" fillId="0" borderId="23" xfId="63" applyFont="1" applyFill="1" applyBorder="1" applyAlignment="1" applyProtection="1">
      <alignment horizontal="center" vertical="center"/>
      <protection hidden="1"/>
    </xf>
    <xf numFmtId="0" fontId="10" fillId="25" borderId="10" xfId="63" applyFont="1" applyFill="1" applyBorder="1" applyAlignment="1" applyProtection="1">
      <alignment horizontal="center" vertical="center" textRotation="255"/>
      <protection hidden="1"/>
    </xf>
    <xf numFmtId="181" fontId="7" fillId="0" borderId="10" xfId="63" applyNumberFormat="1" applyFill="1" applyBorder="1" applyAlignment="1" applyProtection="1">
      <alignment horizontal="center" vertical="center"/>
      <protection locked="0"/>
    </xf>
    <xf numFmtId="0" fontId="10" fillId="0" borderId="25" xfId="63" applyFont="1" applyFill="1" applyBorder="1" applyAlignment="1" applyProtection="1">
      <alignment horizontal="center" vertical="center"/>
      <protection hidden="1"/>
    </xf>
    <xf numFmtId="0" fontId="10" fillId="0" borderId="67" xfId="63" applyFont="1" applyFill="1" applyBorder="1" applyAlignment="1" applyProtection="1">
      <alignment horizontal="center" vertical="center"/>
      <protection hidden="1"/>
    </xf>
    <xf numFmtId="0" fontId="7" fillId="25" borderId="10" xfId="63" applyFill="1" applyBorder="1" applyAlignment="1" applyProtection="1">
      <alignment horizontal="center"/>
      <protection hidden="1"/>
    </xf>
    <xf numFmtId="0" fontId="7" fillId="0" borderId="10" xfId="63" applyFill="1" applyBorder="1" applyAlignment="1" applyProtection="1">
      <alignment horizontal="center" vertical="center"/>
      <protection locked="0"/>
    </xf>
    <xf numFmtId="0" fontId="11" fillId="0" borderId="86" xfId="63" applyFont="1" applyFill="1" applyBorder="1" applyAlignment="1" applyProtection="1">
      <alignment horizontal="center" vertical="center"/>
      <protection hidden="1"/>
    </xf>
    <xf numFmtId="49" fontId="7" fillId="25" borderId="10" xfId="63" applyNumberFormat="1" applyFont="1" applyFill="1" applyBorder="1" applyAlignment="1" applyProtection="1">
      <alignment horizontal="center" vertical="center"/>
      <protection locked="0"/>
    </xf>
    <xf numFmtId="181" fontId="7" fillId="0" borderId="10" xfId="63" applyNumberFormat="1" applyFont="1" applyFill="1" applyBorder="1" applyAlignment="1" applyProtection="1">
      <alignment horizontal="center" vertical="center"/>
      <protection locked="0"/>
    </xf>
    <xf numFmtId="0" fontId="7" fillId="0" borderId="10" xfId="63" applyFont="1" applyFill="1" applyBorder="1" applyAlignment="1" applyProtection="1">
      <alignment horizontal="center" vertical="center"/>
      <protection locked="0"/>
    </xf>
    <xf numFmtId="0" fontId="11" fillId="24" borderId="0" xfId="63" applyFont="1" applyFill="1" applyBorder="1" applyAlignment="1" applyProtection="1">
      <alignment horizontal="center" vertical="center"/>
      <protection hidden="1"/>
    </xf>
    <xf numFmtId="0" fontId="11" fillId="24" borderId="86" xfId="63" applyFont="1" applyFill="1" applyBorder="1" applyAlignment="1" applyProtection="1">
      <alignment horizontal="center" vertical="center"/>
      <protection hidden="1"/>
    </xf>
    <xf numFmtId="49" fontId="7" fillId="24" borderId="10" xfId="63" applyNumberFormat="1" applyFill="1" applyBorder="1" applyAlignment="1" applyProtection="1">
      <alignment horizontal="center" vertical="center"/>
      <protection hidden="1"/>
    </xf>
    <xf numFmtId="0" fontId="11" fillId="24" borderId="85" xfId="63" applyFont="1" applyFill="1" applyBorder="1" applyAlignment="1" applyProtection="1">
      <alignment horizontal="center" vertical="center"/>
      <protection hidden="1"/>
    </xf>
    <xf numFmtId="0" fontId="10" fillId="24" borderId="27" xfId="63" applyFont="1" applyFill="1" applyBorder="1" applyAlignment="1" applyProtection="1">
      <alignment horizontal="center" vertical="center"/>
      <protection hidden="1"/>
    </xf>
    <xf numFmtId="0" fontId="10" fillId="24" borderId="13" xfId="63" applyFont="1" applyFill="1" applyBorder="1" applyAlignment="1" applyProtection="1">
      <alignment horizontal="center" vertical="center"/>
      <protection hidden="1"/>
    </xf>
    <xf numFmtId="0" fontId="10" fillId="24" borderId="23" xfId="63" applyFont="1" applyFill="1" applyBorder="1" applyAlignment="1" applyProtection="1">
      <alignment horizontal="center" vertical="center"/>
      <protection hidden="1"/>
    </xf>
    <xf numFmtId="0" fontId="10" fillId="24" borderId="10" xfId="63" applyFont="1" applyFill="1" applyBorder="1" applyAlignment="1" applyProtection="1">
      <alignment horizontal="center" vertical="center" textRotation="255"/>
      <protection hidden="1"/>
    </xf>
    <xf numFmtId="0" fontId="7" fillId="24" borderId="10" xfId="63" applyFill="1" applyBorder="1" applyAlignment="1" applyProtection="1">
      <alignment horizontal="center"/>
      <protection hidden="1"/>
    </xf>
    <xf numFmtId="0" fontId="7" fillId="24" borderId="10" xfId="63" applyFont="1" applyFill="1" applyBorder="1" applyAlignment="1" applyProtection="1">
      <alignment horizontal="center" vertical="center"/>
      <protection hidden="1"/>
    </xf>
    <xf numFmtId="0" fontId="7" fillId="24" borderId="10" xfId="63" applyFill="1" applyBorder="1" applyAlignment="1" applyProtection="1">
      <alignment horizontal="center" vertical="center"/>
      <protection hidden="1"/>
    </xf>
    <xf numFmtId="0" fontId="4" fillId="3" borderId="79" xfId="0" applyFont="1" applyFill="1" applyBorder="1" applyAlignment="1">
      <alignment horizontal="center" vertical="center" shrinkToFit="1"/>
    </xf>
    <xf numFmtId="0" fontId="4" fillId="3" borderId="67" xfId="0" applyFont="1" applyFill="1" applyBorder="1" applyAlignment="1">
      <alignment horizontal="center" vertical="center" shrinkToFit="1"/>
    </xf>
    <xf numFmtId="0" fontId="4" fillId="3" borderId="10"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58" xfId="0" applyFont="1" applyFill="1" applyBorder="1" applyAlignment="1">
      <alignment horizontal="center" vertical="center" shrinkToFit="1"/>
    </xf>
    <xf numFmtId="0" fontId="4" fillId="3" borderId="83" xfId="0" applyFont="1" applyFill="1" applyBorder="1" applyAlignment="1">
      <alignment horizontal="center" vertical="center" shrinkToFit="1"/>
    </xf>
    <xf numFmtId="0" fontId="4" fillId="3" borderId="63" xfId="0" applyFont="1" applyFill="1" applyBorder="1" applyAlignment="1">
      <alignment horizontal="center" vertical="center"/>
    </xf>
    <xf numFmtId="177" fontId="7" fillId="3" borderId="11" xfId="63" applyNumberFormat="1" applyFill="1" applyBorder="1" applyAlignment="1">
      <alignment horizontal="right" vertical="center"/>
      <protection/>
    </xf>
    <xf numFmtId="177" fontId="7" fillId="3" borderId="12" xfId="63" applyNumberFormat="1" applyFill="1" applyBorder="1" applyAlignment="1">
      <alignment horizontal="right" vertical="center"/>
      <protection/>
    </xf>
    <xf numFmtId="177" fontId="7" fillId="3" borderId="20" xfId="63" applyNumberFormat="1" applyFill="1" applyBorder="1" applyAlignment="1">
      <alignment horizontal="right" vertical="center"/>
      <protection/>
    </xf>
    <xf numFmtId="0" fontId="11" fillId="0" borderId="0" xfId="63" applyFont="1" applyFill="1" applyBorder="1" applyAlignment="1">
      <alignment horizontal="center" vertical="center"/>
      <protection/>
    </xf>
    <xf numFmtId="0" fontId="11" fillId="0" borderId="86" xfId="63" applyFont="1" applyFill="1" applyBorder="1" applyAlignment="1">
      <alignment horizontal="center" vertical="center"/>
      <protection/>
    </xf>
    <xf numFmtId="181" fontId="7" fillId="0" borderId="27" xfId="63" applyNumberFormat="1" applyFill="1" applyBorder="1" applyAlignment="1" applyProtection="1">
      <alignment horizontal="center" vertical="top"/>
      <protection locked="0"/>
    </xf>
    <xf numFmtId="181" fontId="7" fillId="0" borderId="23" xfId="63" applyNumberFormat="1" applyFill="1" applyBorder="1" applyAlignment="1" applyProtection="1">
      <alignment horizontal="center" vertical="top"/>
      <protection locked="0"/>
    </xf>
    <xf numFmtId="0" fontId="7" fillId="3" borderId="10" xfId="63" applyFill="1" applyBorder="1" applyAlignment="1">
      <alignment horizontal="right" vertical="center"/>
      <protection/>
    </xf>
    <xf numFmtId="0" fontId="11" fillId="0" borderId="85" xfId="63" applyFont="1" applyFill="1" applyBorder="1" applyAlignment="1">
      <alignment horizontal="center" vertical="center"/>
      <protection/>
    </xf>
    <xf numFmtId="0" fontId="10" fillId="0" borderId="10" xfId="63" applyFont="1" applyFill="1" applyBorder="1" applyAlignment="1">
      <alignment horizontal="center" vertical="center" textRotation="255"/>
      <protection/>
    </xf>
    <xf numFmtId="0" fontId="7" fillId="0" borderId="10" xfId="63" applyFill="1" applyBorder="1" applyAlignment="1">
      <alignment horizontal="center"/>
      <protection/>
    </xf>
    <xf numFmtId="181" fontId="7" fillId="0" borderId="58" xfId="63" applyNumberFormat="1" applyFill="1" applyBorder="1" applyAlignment="1" applyProtection="1">
      <alignment horizontal="center" vertical="center"/>
      <protection locked="0"/>
    </xf>
    <xf numFmtId="181" fontId="7" fillId="0" borderId="63" xfId="63" applyNumberFormat="1" applyFill="1" applyBorder="1" applyAlignment="1" applyProtection="1">
      <alignment horizontal="center" vertical="center"/>
      <protection locked="0"/>
    </xf>
    <xf numFmtId="0" fontId="11" fillId="0" borderId="84" xfId="63" applyFont="1" applyFill="1" applyBorder="1" applyAlignment="1">
      <alignment horizontal="center" vertical="center"/>
      <protection/>
    </xf>
    <xf numFmtId="0" fontId="11" fillId="24" borderId="0" xfId="63" applyFont="1" applyFill="1" applyBorder="1" applyAlignment="1">
      <alignment horizontal="center" vertical="center"/>
      <protection/>
    </xf>
    <xf numFmtId="0" fontId="11" fillId="24" borderId="86" xfId="63" applyFont="1" applyFill="1" applyBorder="1" applyAlignment="1">
      <alignment horizontal="center" vertical="center"/>
      <protection/>
    </xf>
    <xf numFmtId="49" fontId="7" fillId="24" borderId="27" xfId="63" applyNumberFormat="1" applyFill="1" applyBorder="1" applyAlignment="1">
      <alignment horizontal="center" vertical="top"/>
      <protection/>
    </xf>
    <xf numFmtId="49" fontId="7" fillId="24" borderId="23" xfId="63" applyNumberFormat="1" applyFill="1" applyBorder="1" applyAlignment="1">
      <alignment horizontal="center" vertical="top"/>
      <protection/>
    </xf>
    <xf numFmtId="0" fontId="11" fillId="24" borderId="85" xfId="63" applyFont="1" applyFill="1" applyBorder="1" applyAlignment="1">
      <alignment horizontal="center" vertical="center"/>
      <protection/>
    </xf>
    <xf numFmtId="0" fontId="10" fillId="24" borderId="10" xfId="63" applyFont="1" applyFill="1" applyBorder="1" applyAlignment="1">
      <alignment horizontal="center" vertical="center" textRotation="255"/>
      <protection/>
    </xf>
    <xf numFmtId="49" fontId="7" fillId="24" borderId="10" xfId="63" applyNumberFormat="1" applyFill="1" applyBorder="1" applyAlignment="1">
      <alignment horizontal="center" vertical="center"/>
      <protection/>
    </xf>
    <xf numFmtId="0" fontId="7" fillId="24" borderId="10" xfId="63" applyFill="1" applyBorder="1" applyAlignment="1">
      <alignment horizontal="center"/>
      <protection/>
    </xf>
    <xf numFmtId="0" fontId="7" fillId="24" borderId="10" xfId="63" applyFont="1" applyFill="1" applyBorder="1" applyAlignment="1">
      <alignment horizontal="center" vertical="center"/>
      <protection/>
    </xf>
    <xf numFmtId="0" fontId="7" fillId="24" borderId="10" xfId="63" applyFill="1" applyBorder="1" applyAlignment="1">
      <alignment horizontal="center" vertical="center"/>
      <protection/>
    </xf>
    <xf numFmtId="0" fontId="17" fillId="0" borderId="27" xfId="62" applyFont="1" applyBorder="1" applyAlignment="1" applyProtection="1">
      <alignment horizontal="distributed" vertical="center"/>
      <protection hidden="1"/>
    </xf>
    <xf numFmtId="0" fontId="17" fillId="0" borderId="23" xfId="62" applyFont="1" applyBorder="1" applyAlignment="1" applyProtection="1">
      <alignment horizontal="distributed" vertical="center"/>
      <protection hidden="1"/>
    </xf>
    <xf numFmtId="0" fontId="12" fillId="0" borderId="27" xfId="62" applyFont="1" applyBorder="1" applyAlignment="1" applyProtection="1">
      <alignment horizontal="center" vertical="center"/>
      <protection locked="0"/>
    </xf>
    <xf numFmtId="0" fontId="12" fillId="0" borderId="13" xfId="62" applyFont="1" applyBorder="1" applyAlignment="1" applyProtection="1">
      <alignment horizontal="center" vertical="center"/>
      <protection locked="0"/>
    </xf>
    <xf numFmtId="0" fontId="17" fillId="0" borderId="27" xfId="62" applyFont="1" applyBorder="1" applyAlignment="1" applyProtection="1">
      <alignment horizontal="center" vertical="center"/>
      <protection hidden="1"/>
    </xf>
    <xf numFmtId="0" fontId="17" fillId="0" borderId="23" xfId="62" applyFont="1" applyBorder="1" applyAlignment="1" applyProtection="1">
      <alignment horizontal="center" vertical="center"/>
      <protection hidden="1"/>
    </xf>
    <xf numFmtId="0" fontId="15" fillId="0" borderId="0" xfId="62" applyFont="1" applyAlignment="1" applyProtection="1">
      <alignment horizontal="right" vertical="center"/>
      <protection hidden="1"/>
    </xf>
    <xf numFmtId="0" fontId="15" fillId="0" borderId="0" xfId="62" applyFont="1" applyAlignment="1" applyProtection="1">
      <alignment horizontal="center" vertical="top"/>
      <protection hidden="1"/>
    </xf>
    <xf numFmtId="0" fontId="12" fillId="0" borderId="23" xfId="62" applyFont="1" applyBorder="1" applyAlignment="1" applyProtection="1">
      <alignment horizontal="center" vertical="center"/>
      <protection locked="0"/>
    </xf>
    <xf numFmtId="0" fontId="12" fillId="27" borderId="87" xfId="62" applyFont="1" applyFill="1" applyBorder="1" applyAlignment="1" applyProtection="1">
      <alignment horizontal="center" vertical="center"/>
      <protection hidden="1" locked="0"/>
    </xf>
    <xf numFmtId="0" fontId="12" fillId="27" borderId="88" xfId="62" applyFont="1" applyFill="1" applyBorder="1" applyAlignment="1" applyProtection="1">
      <alignment horizontal="center" vertical="center"/>
      <protection hidden="1" locked="0"/>
    </xf>
    <xf numFmtId="0" fontId="12" fillId="27" borderId="89" xfId="62" applyFont="1" applyFill="1" applyBorder="1" applyAlignment="1" applyProtection="1">
      <alignment horizontal="center" vertical="center"/>
      <protection hidden="1" locked="0"/>
    </xf>
    <xf numFmtId="0" fontId="12" fillId="27" borderId="13" xfId="62" applyFont="1" applyFill="1" applyBorder="1" applyAlignment="1" applyProtection="1">
      <alignment horizontal="center" vertical="center"/>
      <protection hidden="1" locked="0"/>
    </xf>
    <xf numFmtId="0" fontId="12" fillId="0" borderId="90" xfId="62" applyFont="1" applyBorder="1" applyProtection="1">
      <alignment vertical="center"/>
      <protection locked="0"/>
    </xf>
    <xf numFmtId="0" fontId="12" fillId="0" borderId="91" xfId="62" applyFont="1" applyBorder="1" applyProtection="1">
      <alignment vertical="center"/>
      <protection locked="0"/>
    </xf>
    <xf numFmtId="0" fontId="12" fillId="27" borderId="92" xfId="62" applyFont="1" applyFill="1" applyBorder="1" applyAlignment="1" applyProtection="1">
      <alignment horizontal="center" vertical="center"/>
      <protection hidden="1" locked="0"/>
    </xf>
    <xf numFmtId="0" fontId="12" fillId="27" borderId="30" xfId="62" applyFont="1" applyFill="1" applyBorder="1" applyAlignment="1" applyProtection="1">
      <alignment horizontal="center" vertical="center"/>
      <protection hidden="1" locked="0"/>
    </xf>
    <xf numFmtId="0" fontId="17" fillId="0" borderId="93" xfId="62" applyFont="1" applyBorder="1" applyAlignment="1" applyProtection="1">
      <alignment horizontal="center" vertical="center"/>
      <protection hidden="1"/>
    </xf>
    <xf numFmtId="0" fontId="17" fillId="0" borderId="14" xfId="62" applyFont="1" applyBorder="1" applyAlignment="1" applyProtection="1">
      <alignment horizontal="center" vertical="center"/>
      <protection hidden="1"/>
    </xf>
    <xf numFmtId="0" fontId="12" fillId="0" borderId="0" xfId="62" applyFont="1" applyBorder="1" applyAlignment="1" applyProtection="1">
      <alignment horizontal="left" vertical="center"/>
      <protection locked="0"/>
    </xf>
    <xf numFmtId="0" fontId="5" fillId="0" borderId="14" xfId="62" applyFont="1" applyBorder="1" applyAlignment="1" applyProtection="1">
      <alignment vertical="center"/>
      <protection locked="0"/>
    </xf>
    <xf numFmtId="0" fontId="5" fillId="0" borderId="13" xfId="62" applyFont="1" applyBorder="1" applyAlignment="1" applyProtection="1">
      <alignment vertical="center"/>
      <protection locked="0"/>
    </xf>
    <xf numFmtId="0" fontId="23" fillId="0" borderId="14" xfId="62" applyFont="1" applyBorder="1" applyAlignment="1" applyProtection="1">
      <alignment horizontal="center" vertical="center"/>
      <protection locked="0"/>
    </xf>
    <xf numFmtId="0" fontId="30" fillId="21" borderId="10" xfId="0" applyFont="1" applyFill="1" applyBorder="1" applyAlignment="1">
      <alignment horizontal="center" vertical="center" shrinkToFit="1"/>
    </xf>
    <xf numFmtId="0" fontId="31" fillId="21" borderId="10" xfId="0" applyFont="1" applyFill="1" applyBorder="1" applyAlignment="1">
      <alignment horizontal="center" vertical="center" shrinkToFit="1"/>
    </xf>
    <xf numFmtId="0" fontId="53" fillId="21" borderId="10" xfId="0" applyFont="1" applyFill="1" applyBorder="1" applyAlignment="1">
      <alignment horizontal="center" vertical="center" shrinkToFit="1"/>
    </xf>
    <xf numFmtId="0" fontId="33" fillId="21" borderId="94" xfId="0" applyFont="1" applyFill="1" applyBorder="1" applyAlignment="1">
      <alignment horizontal="center" vertical="center" wrapText="1" shrinkToFit="1"/>
    </xf>
    <xf numFmtId="0" fontId="33" fillId="21" borderId="95" xfId="0" applyFont="1" applyFill="1" applyBorder="1" applyAlignment="1">
      <alignment horizontal="center" vertical="center" shrinkToFit="1"/>
    </xf>
    <xf numFmtId="0" fontId="30" fillId="21" borderId="96" xfId="0" applyFont="1" applyFill="1" applyBorder="1" applyAlignment="1">
      <alignment horizontal="center" vertical="center" shrinkToFit="1"/>
    </xf>
    <xf numFmtId="0" fontId="30" fillId="21" borderId="97" xfId="0" applyFont="1" applyFill="1" applyBorder="1" applyAlignment="1">
      <alignment horizontal="center" vertical="center" shrinkToFit="1"/>
    </xf>
    <xf numFmtId="0" fontId="30" fillId="21" borderId="11" xfId="0" applyFont="1" applyFill="1" applyBorder="1" applyAlignment="1">
      <alignment horizontal="center" vertical="center" shrinkToFit="1"/>
    </xf>
    <xf numFmtId="0" fontId="30" fillId="21" borderId="20" xfId="0" applyFont="1" applyFill="1" applyBorder="1" applyAlignment="1">
      <alignment horizontal="center" vertical="center" shrinkToFit="1"/>
    </xf>
    <xf numFmtId="0" fontId="30" fillId="21" borderId="94" xfId="0" applyFont="1" applyFill="1" applyBorder="1" applyAlignment="1">
      <alignment horizontal="center" vertical="center" shrinkToFit="1"/>
    </xf>
    <xf numFmtId="0" fontId="30" fillId="21" borderId="95" xfId="0" applyFont="1" applyFill="1" applyBorder="1" applyAlignment="1">
      <alignment horizontal="center" vertical="center" shrinkToFit="1"/>
    </xf>
    <xf numFmtId="0" fontId="30" fillId="21" borderId="13" xfId="0" applyFont="1" applyFill="1" applyBorder="1" applyAlignment="1">
      <alignment horizontal="center" vertical="center" shrinkToFit="1"/>
    </xf>
    <xf numFmtId="0" fontId="30" fillId="21" borderId="23" xfId="0" applyFont="1" applyFill="1" applyBorder="1" applyAlignment="1">
      <alignment horizontal="center" vertical="center" shrinkToFit="1"/>
    </xf>
    <xf numFmtId="0" fontId="29" fillId="21" borderId="10" xfId="0" applyFont="1" applyFill="1" applyBorder="1" applyAlignment="1">
      <alignment horizontal="center" vertical="center"/>
    </xf>
    <xf numFmtId="0" fontId="52" fillId="21" borderId="10" xfId="0" applyFont="1" applyFill="1" applyBorder="1" applyAlignment="1">
      <alignment horizontal="center" vertical="center"/>
    </xf>
    <xf numFmtId="0" fontId="30" fillId="21" borderId="27" xfId="0" applyFont="1" applyFill="1" applyBorder="1" applyAlignment="1">
      <alignment horizontal="center" vertical="center" shrinkToFit="1"/>
    </xf>
    <xf numFmtId="0" fontId="30" fillId="21" borderId="42" xfId="0" applyFont="1" applyFill="1" applyBorder="1" applyAlignment="1">
      <alignment horizontal="center" vertical="center" shrinkToFit="1"/>
    </xf>
    <xf numFmtId="0" fontId="17" fillId="0" borderId="14" xfId="0" applyFont="1" applyBorder="1" applyAlignment="1" applyProtection="1">
      <alignment vertical="center"/>
      <protection locked="0"/>
    </xf>
    <xf numFmtId="0" fontId="17" fillId="0" borderId="13" xfId="0" applyFont="1" applyBorder="1" applyAlignment="1" applyProtection="1">
      <alignment vertical="center"/>
      <protection locked="0"/>
    </xf>
    <xf numFmtId="0" fontId="17" fillId="0" borderId="0" xfId="0" applyFont="1" applyAlignment="1" applyProtection="1">
      <alignment vertical="center"/>
      <protection locked="0"/>
    </xf>
    <xf numFmtId="0" fontId="27" fillId="0" borderId="14" xfId="0" applyFont="1" applyBorder="1" applyAlignment="1" applyProtection="1">
      <alignment horizontal="center" vertical="center"/>
      <protection locked="0"/>
    </xf>
    <xf numFmtId="0" fontId="26" fillId="0" borderId="98" xfId="0" applyFont="1" applyBorder="1" applyAlignment="1" applyProtection="1">
      <alignment horizontal="left" vertical="center"/>
      <protection locked="0"/>
    </xf>
    <xf numFmtId="0" fontId="27" fillId="0" borderId="60" xfId="0" applyFont="1" applyBorder="1" applyAlignment="1" applyProtection="1">
      <alignment horizontal="center" vertical="center"/>
      <protection locked="0"/>
    </xf>
    <xf numFmtId="0" fontId="27" fillId="0" borderId="98" xfId="0" applyFont="1" applyBorder="1" applyAlignment="1" applyProtection="1">
      <alignment horizontal="center" vertical="center"/>
      <protection locked="0"/>
    </xf>
    <xf numFmtId="182" fontId="55" fillId="0" borderId="99" xfId="0" applyNumberFormat="1" applyFont="1" applyBorder="1" applyAlignment="1" applyProtection="1">
      <alignment vertical="center"/>
      <protection locked="0"/>
    </xf>
    <xf numFmtId="0" fontId="55" fillId="0" borderId="99" xfId="0" applyFont="1" applyBorder="1" applyAlignment="1" applyProtection="1">
      <alignment vertical="center"/>
      <protection locked="0"/>
    </xf>
    <xf numFmtId="0" fontId="55" fillId="8" borderId="99" xfId="0" applyFont="1" applyFill="1" applyBorder="1" applyAlignment="1" applyProtection="1">
      <alignment horizontal="center" vertical="center"/>
      <protection locked="0"/>
    </xf>
    <xf numFmtId="49" fontId="55" fillId="0" borderId="99" xfId="0" applyNumberFormat="1" applyFont="1" applyBorder="1" applyAlignment="1" applyProtection="1">
      <alignment horizontal="center" vertical="center"/>
      <protection locked="0"/>
    </xf>
    <xf numFmtId="0" fontId="55" fillId="8" borderId="53" xfId="0" applyFont="1" applyFill="1" applyBorder="1" applyAlignment="1" applyProtection="1">
      <alignment horizontal="left" vertical="center" shrinkToFit="1"/>
      <protection locked="0"/>
    </xf>
    <xf numFmtId="49" fontId="55" fillId="0" borderId="100" xfId="0" applyNumberFormat="1" applyFont="1" applyBorder="1" applyAlignment="1" applyProtection="1">
      <alignment horizontal="center" vertical="center"/>
      <protection locked="0"/>
    </xf>
    <xf numFmtId="176" fontId="55" fillId="0" borderId="68" xfId="0" applyNumberFormat="1" applyFont="1" applyBorder="1" applyAlignment="1" applyProtection="1">
      <alignment horizontal="right" vertical="center"/>
      <protection locked="0"/>
    </xf>
    <xf numFmtId="0" fontId="55" fillId="8" borderId="20" xfId="0" applyFont="1" applyFill="1" applyBorder="1" applyAlignment="1" applyProtection="1">
      <alignment horizontal="center" vertical="center"/>
      <protection locked="0"/>
    </xf>
    <xf numFmtId="0" fontId="62" fillId="8" borderId="101" xfId="0" applyFont="1" applyFill="1" applyBorder="1" applyAlignment="1" applyProtection="1">
      <alignment horizontal="center" vertical="center" shrinkToFit="1"/>
      <protection locked="0"/>
    </xf>
    <xf numFmtId="0" fontId="62" fillId="8" borderId="99" xfId="0" applyFont="1" applyFill="1" applyBorder="1" applyAlignment="1" applyProtection="1">
      <alignment horizontal="center" vertical="center"/>
      <protection locked="0"/>
    </xf>
    <xf numFmtId="182" fontId="55" fillId="0" borderId="102" xfId="0" applyNumberFormat="1" applyFont="1" applyBorder="1" applyAlignment="1" applyProtection="1">
      <alignment vertical="center"/>
      <protection locked="0"/>
    </xf>
    <xf numFmtId="0" fontId="55" fillId="0" borderId="102"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0"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26" fillId="0" borderId="98" xfId="0" applyFont="1" applyBorder="1" applyAlignment="1" applyProtection="1">
      <alignment horizontal="center" vertical="center"/>
      <protection locked="0"/>
    </xf>
    <xf numFmtId="182" fontId="56" fillId="0" borderId="99" xfId="0" applyNumberFormat="1" applyFont="1" applyBorder="1" applyAlignment="1" applyProtection="1">
      <alignment vertical="center"/>
      <protection locked="0"/>
    </xf>
    <xf numFmtId="0" fontId="56" fillId="0" borderId="99" xfId="0" applyFont="1" applyBorder="1" applyAlignment="1" applyProtection="1">
      <alignment vertical="center"/>
      <protection locked="0"/>
    </xf>
    <xf numFmtId="0" fontId="56" fillId="3" borderId="99" xfId="0" applyFont="1" applyFill="1" applyBorder="1" applyAlignment="1" applyProtection="1">
      <alignment horizontal="center" vertical="center"/>
      <protection locked="0"/>
    </xf>
    <xf numFmtId="49" fontId="56" fillId="0" borderId="99" xfId="0" applyNumberFormat="1" applyFont="1" applyBorder="1" applyAlignment="1" applyProtection="1">
      <alignment horizontal="center" vertical="center"/>
      <protection locked="0"/>
    </xf>
    <xf numFmtId="0" fontId="56" fillId="3" borderId="53" xfId="0" applyFont="1" applyFill="1" applyBorder="1" applyAlignment="1" applyProtection="1">
      <alignment horizontal="left" vertical="center" shrinkToFit="1"/>
      <protection locked="0"/>
    </xf>
    <xf numFmtId="49" fontId="56" fillId="0" borderId="100" xfId="0" applyNumberFormat="1" applyFont="1" applyBorder="1" applyAlignment="1" applyProtection="1">
      <alignment horizontal="center" vertical="center"/>
      <protection locked="0"/>
    </xf>
    <xf numFmtId="176" fontId="56" fillId="0" borderId="68" xfId="0" applyNumberFormat="1" applyFont="1" applyBorder="1" applyAlignment="1" applyProtection="1">
      <alignment horizontal="right" vertical="center"/>
      <protection locked="0"/>
    </xf>
    <xf numFmtId="0" fontId="56" fillId="3" borderId="20" xfId="0" applyFont="1" applyFill="1" applyBorder="1" applyAlignment="1" applyProtection="1">
      <alignment horizontal="center" vertical="center"/>
      <protection locked="0"/>
    </xf>
    <xf numFmtId="0" fontId="56" fillId="3" borderId="101" xfId="0" applyFont="1" applyFill="1" applyBorder="1" applyAlignment="1" applyProtection="1">
      <alignment horizontal="center" vertical="center" shrinkToFit="1"/>
      <protection locked="0"/>
    </xf>
    <xf numFmtId="182" fontId="56" fillId="0" borderId="102" xfId="0" applyNumberFormat="1" applyFont="1" applyBorder="1" applyAlignment="1" applyProtection="1">
      <alignment vertical="center"/>
      <protection locked="0"/>
    </xf>
    <xf numFmtId="0" fontId="56" fillId="0" borderId="102" xfId="0" applyFont="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2006全道新人・専門委員書式"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25">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theme="3" tint="0.5999600291252136"/>
        </patternFill>
      </fill>
    </dxf>
    <dxf/>
    <dxf>
      <fill>
        <patternFill>
          <bgColor theme="3" tint="0.5999600291252136"/>
        </patternFill>
      </fill>
    </dxf>
    <dxf/>
    <dxf>
      <font>
        <color indexed="9"/>
      </font>
    </dxf>
    <dxf>
      <font>
        <color indexed="9"/>
      </font>
    </dxf>
    <dxf>
      <font>
        <color indexed="9"/>
      </font>
    </dxf>
    <dxf>
      <font>
        <color indexed="9"/>
      </font>
    </dxf>
    <dxf>
      <font>
        <color indexed="9"/>
      </font>
    </dxf>
    <dxf>
      <font>
        <color indexed="9"/>
      </font>
    </dxf>
    <dxf>
      <font>
        <color indexed="9"/>
      </font>
    </dxf>
    <dxf>
      <fill>
        <patternFill>
          <bgColor theme="7" tint="0.5999600291252136"/>
        </patternFill>
      </fill>
    </dxf>
    <dxf/>
    <dxf>
      <fill>
        <patternFill>
          <bgColor theme="7" tint="0.5999600291252136"/>
        </patternFill>
      </fill>
    </dxf>
    <dxf/>
    <dxf>
      <fill>
        <patternFill>
          <bgColor rgb="FFCC99FF"/>
        </patternFill>
      </fill>
      <border/>
    </dxf>
    <dxf>
      <fill>
        <patternFill>
          <bgColor rgb="FF99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27</xdr:row>
      <xdr:rowOff>47625</xdr:rowOff>
    </xdr:from>
    <xdr:to>
      <xdr:col>0</xdr:col>
      <xdr:colOff>1114425</xdr:colOff>
      <xdr:row>27</xdr:row>
      <xdr:rowOff>238125</xdr:rowOff>
    </xdr:to>
    <xdr:sp>
      <xdr:nvSpPr>
        <xdr:cNvPr id="1" name="Text Box 5"/>
        <xdr:cNvSpPr txBox="1">
          <a:spLocks noChangeArrowheads="1"/>
        </xdr:cNvSpPr>
      </xdr:nvSpPr>
      <xdr:spPr>
        <a:xfrm>
          <a:off x="952500" y="7800975"/>
          <a:ext cx="16192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2:F81"/>
  <sheetViews>
    <sheetView showGridLines="0" tabSelected="1" zoomScaleSheetLayoutView="100" zoomScalePageLayoutView="0" workbookViewId="0" topLeftCell="A1">
      <selection activeCell="H27" sqref="H27"/>
    </sheetView>
  </sheetViews>
  <sheetFormatPr defaultColWidth="9.00390625" defaultRowHeight="13.5"/>
  <cols>
    <col min="1" max="1" width="7.25390625" style="132" customWidth="1"/>
    <col min="2" max="2" width="29.00390625" style="132" customWidth="1"/>
    <col min="3" max="3" width="19.25390625" style="132" bestFit="1" customWidth="1"/>
    <col min="4" max="5" width="9.00390625" style="132" customWidth="1"/>
    <col min="6" max="6" width="15.00390625" style="132" customWidth="1"/>
    <col min="7" max="16384" width="9.00390625" style="132" customWidth="1"/>
  </cols>
  <sheetData>
    <row r="1" ht="7.5" customHeight="1"/>
    <row r="2" spans="1:6" ht="21" customHeight="1">
      <c r="A2" s="331" t="s">
        <v>190</v>
      </c>
      <c r="B2" s="331"/>
      <c r="C2" s="331"/>
      <c r="D2" s="331"/>
      <c r="E2" s="331"/>
      <c r="F2" s="331"/>
    </row>
    <row r="3" ht="9.75" customHeight="1" thickBot="1"/>
    <row r="4" spans="1:6" ht="56.25" customHeight="1" thickBot="1" thickTop="1">
      <c r="A4" s="324" t="s">
        <v>282</v>
      </c>
      <c r="B4" s="321"/>
      <c r="C4" s="321"/>
      <c r="D4" s="321"/>
      <c r="E4" s="321"/>
      <c r="F4" s="322"/>
    </row>
    <row r="5" spans="1:6" ht="14.25" thickTop="1">
      <c r="A5" s="133"/>
      <c r="B5" s="133"/>
      <c r="C5" s="133"/>
      <c r="D5" s="133"/>
      <c r="E5" s="133"/>
      <c r="F5" s="133"/>
    </row>
    <row r="6" spans="1:6" ht="13.5">
      <c r="A6" s="323" t="s">
        <v>283</v>
      </c>
      <c r="B6" s="319"/>
      <c r="C6" s="319"/>
      <c r="D6" s="319"/>
      <c r="E6" s="319"/>
      <c r="F6" s="319"/>
    </row>
    <row r="7" spans="1:6" ht="13.5">
      <c r="A7" s="319"/>
      <c r="B7" s="319"/>
      <c r="C7" s="319"/>
      <c r="D7" s="319"/>
      <c r="E7" s="319"/>
      <c r="F7" s="319"/>
    </row>
    <row r="9" spans="1:2" s="218" customFormat="1" ht="13.5">
      <c r="A9" s="219">
        <v>1</v>
      </c>
      <c r="B9" s="218" t="s">
        <v>242</v>
      </c>
    </row>
    <row r="10" spans="1:2" ht="13.5">
      <c r="A10" s="134"/>
      <c r="B10" s="132" t="s">
        <v>275</v>
      </c>
    </row>
    <row r="11" spans="1:2" ht="13.5">
      <c r="A11" s="134"/>
      <c r="B11" s="132" t="s">
        <v>243</v>
      </c>
    </row>
    <row r="12" ht="13.5">
      <c r="A12" s="134"/>
    </row>
    <row r="13" spans="1:2" s="218" customFormat="1" ht="13.5">
      <c r="A13" s="219">
        <v>2</v>
      </c>
      <c r="B13" s="218" t="s">
        <v>191</v>
      </c>
    </row>
    <row r="14" spans="1:2" ht="13.5">
      <c r="A14" s="134"/>
      <c r="B14" s="132" t="s">
        <v>284</v>
      </c>
    </row>
    <row r="15" spans="1:2" ht="13.5">
      <c r="A15" s="134"/>
      <c r="B15" s="132" t="s">
        <v>285</v>
      </c>
    </row>
    <row r="16" spans="1:2" ht="13.5">
      <c r="A16" s="134"/>
      <c r="B16" s="132" t="s">
        <v>286</v>
      </c>
    </row>
    <row r="17" ht="14.25" thickBot="1"/>
    <row r="18" spans="1:6" ht="17.25" customHeight="1">
      <c r="A18" s="320" t="s">
        <v>192</v>
      </c>
      <c r="B18" s="318"/>
      <c r="C18" s="318"/>
      <c r="D18" s="318"/>
      <c r="E18" s="318"/>
      <c r="F18" s="332"/>
    </row>
    <row r="19" spans="1:6" ht="17.25" customHeight="1">
      <c r="A19" s="135" t="s">
        <v>193</v>
      </c>
      <c r="B19" s="136" t="s">
        <v>191</v>
      </c>
      <c r="C19" s="136" t="s">
        <v>194</v>
      </c>
      <c r="D19" s="325" t="s">
        <v>195</v>
      </c>
      <c r="E19" s="326"/>
      <c r="F19" s="327"/>
    </row>
    <row r="20" spans="1:6" ht="22.5" customHeight="1">
      <c r="A20" s="137" t="s">
        <v>196</v>
      </c>
      <c r="B20" s="138" t="s">
        <v>287</v>
      </c>
      <c r="C20" s="138"/>
      <c r="D20" s="138"/>
      <c r="E20" s="138"/>
      <c r="F20" s="139"/>
    </row>
    <row r="21" spans="1:6" ht="17.25" customHeight="1">
      <c r="A21" s="135" t="s">
        <v>117</v>
      </c>
      <c r="B21" s="136" t="s">
        <v>244</v>
      </c>
      <c r="C21" s="136" t="s">
        <v>245</v>
      </c>
      <c r="D21" s="328"/>
      <c r="E21" s="329"/>
      <c r="F21" s="330"/>
    </row>
    <row r="22" spans="1:6" ht="17.25" customHeight="1">
      <c r="A22" s="135" t="s">
        <v>198</v>
      </c>
      <c r="B22" s="136" t="s">
        <v>199</v>
      </c>
      <c r="C22" s="136" t="s">
        <v>200</v>
      </c>
      <c r="D22" s="328"/>
      <c r="E22" s="329"/>
      <c r="F22" s="330"/>
    </row>
    <row r="23" spans="1:6" ht="17.25" customHeight="1">
      <c r="A23" s="135" t="s">
        <v>197</v>
      </c>
      <c r="B23" s="136" t="s">
        <v>201</v>
      </c>
      <c r="C23" s="136" t="s">
        <v>202</v>
      </c>
      <c r="D23" s="328"/>
      <c r="E23" s="329"/>
      <c r="F23" s="330"/>
    </row>
    <row r="24" spans="1:6" ht="17.25" customHeight="1">
      <c r="A24" s="135" t="s">
        <v>203</v>
      </c>
      <c r="B24" s="136" t="s">
        <v>204</v>
      </c>
      <c r="C24" s="136" t="s">
        <v>205</v>
      </c>
      <c r="D24" s="328"/>
      <c r="E24" s="329"/>
      <c r="F24" s="330"/>
    </row>
    <row r="25" spans="1:6" ht="36" customHeight="1">
      <c r="A25" s="137" t="s">
        <v>206</v>
      </c>
      <c r="B25" s="333" t="s">
        <v>288</v>
      </c>
      <c r="C25" s="334"/>
      <c r="D25" s="334"/>
      <c r="E25" s="334"/>
      <c r="F25" s="335"/>
    </row>
    <row r="26" spans="1:6" ht="17.25" customHeight="1">
      <c r="A26" s="135" t="s">
        <v>117</v>
      </c>
      <c r="B26" s="136" t="s">
        <v>246</v>
      </c>
      <c r="C26" s="136" t="s">
        <v>118</v>
      </c>
      <c r="D26" s="328"/>
      <c r="E26" s="329"/>
      <c r="F26" s="330"/>
    </row>
    <row r="27" spans="1:6" ht="17.25" customHeight="1">
      <c r="A27" s="135" t="s">
        <v>207</v>
      </c>
      <c r="B27" s="136" t="s">
        <v>208</v>
      </c>
      <c r="C27" s="136" t="s">
        <v>209</v>
      </c>
      <c r="D27" s="328"/>
      <c r="E27" s="329"/>
      <c r="F27" s="330"/>
    </row>
    <row r="28" spans="1:6" ht="32.25" customHeight="1">
      <c r="A28" s="135" t="s">
        <v>198</v>
      </c>
      <c r="B28" s="136" t="s">
        <v>210</v>
      </c>
      <c r="C28" s="136" t="s">
        <v>211</v>
      </c>
      <c r="D28" s="336" t="s">
        <v>212</v>
      </c>
      <c r="E28" s="337"/>
      <c r="F28" s="338"/>
    </row>
    <row r="29" spans="1:6" ht="17.25" customHeight="1">
      <c r="A29" s="135" t="s">
        <v>213</v>
      </c>
      <c r="B29" s="136" t="s">
        <v>214</v>
      </c>
      <c r="C29" s="136" t="s">
        <v>215</v>
      </c>
      <c r="D29" s="325" t="s">
        <v>216</v>
      </c>
      <c r="E29" s="326"/>
      <c r="F29" s="327"/>
    </row>
    <row r="30" spans="1:6" ht="17.25" customHeight="1">
      <c r="A30" s="135" t="s">
        <v>217</v>
      </c>
      <c r="B30" s="136" t="s">
        <v>218</v>
      </c>
      <c r="C30" s="136" t="s">
        <v>219</v>
      </c>
      <c r="D30" s="336"/>
      <c r="E30" s="337"/>
      <c r="F30" s="338"/>
    </row>
    <row r="31" spans="1:6" ht="22.5" customHeight="1">
      <c r="A31" s="137" t="s">
        <v>220</v>
      </c>
      <c r="B31" s="339" t="s">
        <v>221</v>
      </c>
      <c r="C31" s="340"/>
      <c r="D31" s="340"/>
      <c r="E31" s="340"/>
      <c r="F31" s="341"/>
    </row>
    <row r="32" spans="1:6" ht="17.25" customHeight="1">
      <c r="A32" s="135" t="s">
        <v>203</v>
      </c>
      <c r="B32" s="136" t="s">
        <v>222</v>
      </c>
      <c r="C32" s="136" t="s">
        <v>223</v>
      </c>
      <c r="D32" s="328"/>
      <c r="E32" s="329"/>
      <c r="F32" s="330"/>
    </row>
    <row r="33" spans="1:6" ht="17.25" customHeight="1">
      <c r="A33" s="135" t="s">
        <v>203</v>
      </c>
      <c r="B33" s="136" t="s">
        <v>224</v>
      </c>
      <c r="C33" s="136" t="s">
        <v>225</v>
      </c>
      <c r="D33" s="328"/>
      <c r="E33" s="329"/>
      <c r="F33" s="330"/>
    </row>
    <row r="34" spans="1:6" ht="17.25" customHeight="1">
      <c r="A34" s="135" t="s">
        <v>226</v>
      </c>
      <c r="B34" s="140" t="s">
        <v>227</v>
      </c>
      <c r="C34" s="136" t="s">
        <v>228</v>
      </c>
      <c r="D34" s="343" t="s">
        <v>229</v>
      </c>
      <c r="E34" s="343"/>
      <c r="F34" s="344"/>
    </row>
    <row r="35" spans="1:6" ht="17.25" customHeight="1">
      <c r="A35" s="135" t="s">
        <v>230</v>
      </c>
      <c r="B35" s="136" t="s">
        <v>231</v>
      </c>
      <c r="C35" s="136" t="s">
        <v>232</v>
      </c>
      <c r="D35" s="328"/>
      <c r="E35" s="329"/>
      <c r="F35" s="330"/>
    </row>
    <row r="36" spans="1:6" ht="17.25" customHeight="1" thickBot="1">
      <c r="A36" s="141" t="s">
        <v>230</v>
      </c>
      <c r="B36" s="142" t="s">
        <v>233</v>
      </c>
      <c r="C36" s="142" t="s">
        <v>234</v>
      </c>
      <c r="D36" s="345"/>
      <c r="E36" s="346"/>
      <c r="F36" s="347"/>
    </row>
    <row r="38" spans="1:2" s="218" customFormat="1" ht="13.5">
      <c r="A38" s="218">
        <v>3</v>
      </c>
      <c r="B38" s="218" t="s">
        <v>235</v>
      </c>
    </row>
    <row r="39" spans="2:6" ht="13.5">
      <c r="B39" s="348" t="s">
        <v>310</v>
      </c>
      <c r="C39" s="348"/>
      <c r="D39" s="348"/>
      <c r="E39" s="348"/>
      <c r="F39" s="348"/>
    </row>
    <row r="40" spans="2:6" ht="27" customHeight="1">
      <c r="B40" s="342" t="s">
        <v>264</v>
      </c>
      <c r="C40" s="342"/>
      <c r="D40" s="342"/>
      <c r="E40" s="342"/>
      <c r="F40" s="342"/>
    </row>
    <row r="42" spans="1:2" s="218" customFormat="1" ht="13.5">
      <c r="A42" s="218">
        <v>4</v>
      </c>
      <c r="B42" s="218" t="s">
        <v>314</v>
      </c>
    </row>
    <row r="43" ht="13.5">
      <c r="B43" s="217" t="s">
        <v>309</v>
      </c>
    </row>
    <row r="45" spans="1:2" s="218" customFormat="1" ht="13.5">
      <c r="A45" s="218">
        <v>5</v>
      </c>
      <c r="B45" s="218" t="s">
        <v>236</v>
      </c>
    </row>
    <row r="46" ht="13.5">
      <c r="B46" s="132" t="s">
        <v>237</v>
      </c>
    </row>
    <row r="47" ht="13.5">
      <c r="B47" s="132" t="s">
        <v>308</v>
      </c>
    </row>
    <row r="48" ht="13.5">
      <c r="B48" s="132" t="s">
        <v>315</v>
      </c>
    </row>
    <row r="50" spans="1:2" s="218" customFormat="1" ht="13.5">
      <c r="A50" s="218">
        <v>6</v>
      </c>
      <c r="B50" s="218" t="s">
        <v>247</v>
      </c>
    </row>
    <row r="51" ht="13.5">
      <c r="B51" s="132" t="s">
        <v>307</v>
      </c>
    </row>
    <row r="52" ht="13.5">
      <c r="B52" s="132" t="s">
        <v>248</v>
      </c>
    </row>
    <row r="53" ht="13.5">
      <c r="B53" s="132" t="s">
        <v>306</v>
      </c>
    </row>
    <row r="55" spans="1:2" s="218" customFormat="1" ht="13.5">
      <c r="A55" s="218">
        <v>7</v>
      </c>
      <c r="B55" s="218" t="s">
        <v>238</v>
      </c>
    </row>
    <row r="56" spans="1:2" ht="13.5">
      <c r="A56" s="218"/>
      <c r="B56" s="132" t="s">
        <v>249</v>
      </c>
    </row>
    <row r="57" ht="13.5">
      <c r="B57" s="132" t="s">
        <v>316</v>
      </c>
    </row>
    <row r="58" ht="13.5">
      <c r="B58" s="143" t="s">
        <v>304</v>
      </c>
    </row>
    <row r="59" ht="13.5">
      <c r="B59" s="132" t="s">
        <v>250</v>
      </c>
    </row>
    <row r="60" ht="13.5">
      <c r="B60" s="132" t="s">
        <v>305</v>
      </c>
    </row>
    <row r="61" ht="13.5">
      <c r="B61" s="132" t="s">
        <v>313</v>
      </c>
    </row>
    <row r="62" ht="13.5">
      <c r="B62" s="132" t="s">
        <v>301</v>
      </c>
    </row>
    <row r="63" ht="13.5">
      <c r="B63" s="132" t="s">
        <v>302</v>
      </c>
    </row>
    <row r="64" ht="13.5">
      <c r="B64" s="132" t="s">
        <v>312</v>
      </c>
    </row>
    <row r="65" spans="2:6" ht="28.5" customHeight="1">
      <c r="B65" s="323" t="s">
        <v>303</v>
      </c>
      <c r="C65" s="323"/>
      <c r="D65" s="323"/>
      <c r="E65" s="323"/>
      <c r="F65" s="323"/>
    </row>
    <row r="66" spans="2:6" ht="15" customHeight="1">
      <c r="B66" s="291"/>
      <c r="C66" s="291"/>
      <c r="D66" s="291"/>
      <c r="E66" s="291"/>
      <c r="F66" s="291"/>
    </row>
    <row r="67" spans="1:6" ht="13.5" customHeight="1">
      <c r="A67" s="302">
        <v>8</v>
      </c>
      <c r="B67" s="303" t="s">
        <v>343</v>
      </c>
      <c r="C67" s="291"/>
      <c r="D67" s="291"/>
      <c r="E67" s="291"/>
      <c r="F67" s="291"/>
    </row>
    <row r="68" spans="2:6" ht="15.75" customHeight="1">
      <c r="B68" s="291" t="s">
        <v>344</v>
      </c>
      <c r="C68" s="291"/>
      <c r="D68" s="291"/>
      <c r="E68" s="291"/>
      <c r="F68" s="291"/>
    </row>
    <row r="70" spans="1:2" s="218" customFormat="1" ht="13.5">
      <c r="A70" s="218">
        <v>9</v>
      </c>
      <c r="B70" s="218" t="s">
        <v>239</v>
      </c>
    </row>
    <row r="71" ht="13.5">
      <c r="B71" s="132" t="s">
        <v>311</v>
      </c>
    </row>
    <row r="72" spans="2:6" s="144" customFormat="1" ht="29.25" customHeight="1">
      <c r="B72" s="323" t="s">
        <v>320</v>
      </c>
      <c r="C72" s="323"/>
      <c r="D72" s="323"/>
      <c r="E72" s="323"/>
      <c r="F72" s="323"/>
    </row>
    <row r="73" ht="13.5">
      <c r="B73" s="132" t="s">
        <v>289</v>
      </c>
    </row>
    <row r="75" spans="1:2" ht="13.5">
      <c r="A75" s="145" t="s">
        <v>240</v>
      </c>
      <c r="B75" s="132" t="s">
        <v>241</v>
      </c>
    </row>
    <row r="76" ht="13.5">
      <c r="B76" s="132" t="s">
        <v>290</v>
      </c>
    </row>
    <row r="77" ht="13.5">
      <c r="B77" s="132" t="s">
        <v>319</v>
      </c>
    </row>
    <row r="78" spans="2:6" ht="13.5">
      <c r="B78" s="342" t="s">
        <v>317</v>
      </c>
      <c r="C78" s="342"/>
      <c r="D78" s="342"/>
      <c r="E78" s="342"/>
      <c r="F78" s="342"/>
    </row>
    <row r="79" ht="13.5">
      <c r="B79" s="132" t="s">
        <v>318</v>
      </c>
    </row>
    <row r="80" ht="13.5">
      <c r="B80" s="132" t="s">
        <v>291</v>
      </c>
    </row>
    <row r="81" ht="13.5">
      <c r="B81" s="304"/>
    </row>
  </sheetData>
  <sheetProtection selectLockedCells="1"/>
  <mergeCells count="26">
    <mergeCell ref="D30:F30"/>
    <mergeCell ref="B31:F31"/>
    <mergeCell ref="B78:F78"/>
    <mergeCell ref="D34:F34"/>
    <mergeCell ref="D35:F35"/>
    <mergeCell ref="D36:F36"/>
    <mergeCell ref="B65:F65"/>
    <mergeCell ref="B72:F72"/>
    <mergeCell ref="B40:F40"/>
    <mergeCell ref="B39:F39"/>
    <mergeCell ref="D32:F32"/>
    <mergeCell ref="D33:F33"/>
    <mergeCell ref="D22:F22"/>
    <mergeCell ref="D23:F23"/>
    <mergeCell ref="D24:F24"/>
    <mergeCell ref="B25:F25"/>
    <mergeCell ref="D27:F27"/>
    <mergeCell ref="D26:F26"/>
    <mergeCell ref="D28:F28"/>
    <mergeCell ref="D29:F29"/>
    <mergeCell ref="D19:F19"/>
    <mergeCell ref="D21:F21"/>
    <mergeCell ref="A2:F2"/>
    <mergeCell ref="A4:F4"/>
    <mergeCell ref="A6:F7"/>
    <mergeCell ref="A18:F18"/>
  </mergeCells>
  <printOptions horizontalCentered="1"/>
  <pageMargins left="0.5511811023622047" right="0.5118110236220472" top="0.7480314960629921" bottom="0.7480314960629921" header="0.31496062992125984" footer="0.31496062992125984"/>
  <pageSetup orientation="portrait" paperSize="9" scale="97" r:id="rId1"/>
  <rowBreaks count="1" manualBreakCount="1">
    <brk id="49" max="255" man="1"/>
  </rowBreaks>
</worksheet>
</file>

<file path=xl/worksheets/sheet2.xml><?xml version="1.0" encoding="utf-8"?>
<worksheet xmlns="http://schemas.openxmlformats.org/spreadsheetml/2006/main" xmlns:r="http://schemas.openxmlformats.org/officeDocument/2006/relationships">
  <sheetPr>
    <tabColor rgb="FF00B0F0"/>
  </sheetPr>
  <dimension ref="A1:AF37"/>
  <sheetViews>
    <sheetView showGridLines="0" view="pageBreakPreview" zoomScale="90" zoomScaleNormal="80" zoomScaleSheetLayoutView="90" zoomScalePageLayoutView="0" workbookViewId="0" topLeftCell="A1">
      <selection activeCell="B11" sqref="B11"/>
    </sheetView>
  </sheetViews>
  <sheetFormatPr defaultColWidth="9.00390625" defaultRowHeight="13.5"/>
  <cols>
    <col min="1" max="1" width="3.375" style="1" customWidth="1"/>
    <col min="2" max="2" width="7.625" style="1" customWidth="1"/>
    <col min="3" max="3" width="14.875" style="1" customWidth="1"/>
    <col min="4" max="4" width="13.875" style="1" customWidth="1"/>
    <col min="5" max="5" width="3.625" style="1" customWidth="1"/>
    <col min="6" max="7" width="4.625" style="1" customWidth="1"/>
    <col min="8" max="8" width="11.875" style="3" customWidth="1"/>
    <col min="9" max="9" width="9.00390625" style="1" customWidth="1"/>
    <col min="10" max="10" width="4.25390625" style="1" customWidth="1"/>
    <col min="11" max="11" width="11.875" style="3" customWidth="1"/>
    <col min="12" max="12" width="9.00390625" style="1" customWidth="1"/>
    <col min="13" max="13" width="4.25390625" style="1" customWidth="1"/>
    <col min="14" max="14" width="3.875" style="1" customWidth="1"/>
    <col min="15" max="15" width="5.00390625" style="3" customWidth="1"/>
    <col min="16" max="16" width="5.00390625" style="1" customWidth="1"/>
    <col min="17" max="17" width="14.125" style="1" customWidth="1"/>
    <col min="18" max="18" width="16.875" style="173" hidden="1" customWidth="1"/>
    <col min="19" max="19" width="4.375" style="173" hidden="1" customWidth="1"/>
    <col min="20" max="20" width="11.625" style="173" hidden="1" customWidth="1"/>
    <col min="21" max="21" width="5.00390625" style="173" hidden="1" customWidth="1"/>
    <col min="22" max="22" width="5.75390625" style="177" hidden="1" customWidth="1"/>
    <col min="23" max="23" width="4.75390625" style="177" hidden="1" customWidth="1"/>
    <col min="24" max="24" width="5.75390625" style="177" hidden="1" customWidth="1"/>
    <col min="25" max="25" width="4.75390625" style="177" hidden="1" customWidth="1"/>
    <col min="26" max="26" width="5.75390625" style="177" hidden="1" customWidth="1"/>
    <col min="27" max="27" width="3.00390625" style="173" hidden="1" customWidth="1"/>
    <col min="28" max="28" width="6.00390625" style="173" hidden="1" customWidth="1"/>
    <col min="29" max="29" width="3.875" style="173" hidden="1" customWidth="1"/>
    <col min="30" max="30" width="13.625" style="173" hidden="1" customWidth="1"/>
    <col min="31" max="31" width="6.125" style="173" hidden="1" customWidth="1"/>
    <col min="32" max="32" width="9.00390625" style="173" customWidth="1"/>
    <col min="33" max="33" width="9.00390625" style="171" customWidth="1"/>
    <col min="34" max="16384" width="9.00390625" style="1" customWidth="1"/>
  </cols>
  <sheetData>
    <row r="1" spans="1:14" ht="25.5" customHeight="1">
      <c r="A1" s="10" t="s">
        <v>265</v>
      </c>
      <c r="B1" s="6"/>
      <c r="C1" s="5" t="s">
        <v>270</v>
      </c>
      <c r="D1" s="6"/>
      <c r="E1" s="6"/>
      <c r="F1" s="6"/>
      <c r="G1" s="6"/>
      <c r="H1" s="7"/>
      <c r="I1" s="6"/>
      <c r="J1" s="6"/>
      <c r="K1" s="7"/>
      <c r="L1" s="6"/>
      <c r="M1" s="6"/>
      <c r="N1" s="6"/>
    </row>
    <row r="2" spans="1:32" s="2" customFormat="1" ht="12" customHeight="1">
      <c r="A2" s="8"/>
      <c r="B2" s="8"/>
      <c r="C2" s="8"/>
      <c r="D2" s="8"/>
      <c r="E2" s="8"/>
      <c r="F2" s="8"/>
      <c r="G2" s="8"/>
      <c r="H2" s="9"/>
      <c r="I2" s="8"/>
      <c r="J2" s="8"/>
      <c r="K2" s="9"/>
      <c r="L2" s="8"/>
      <c r="M2" s="8"/>
      <c r="N2" s="8"/>
      <c r="O2" s="4"/>
      <c r="R2" s="173"/>
      <c r="S2" s="173"/>
      <c r="T2" s="173"/>
      <c r="U2" s="173"/>
      <c r="V2" s="177"/>
      <c r="W2" s="177"/>
      <c r="X2" s="177"/>
      <c r="Y2" s="177"/>
      <c r="Z2" s="177"/>
      <c r="AA2" s="173"/>
      <c r="AB2" s="173"/>
      <c r="AC2" s="173"/>
      <c r="AD2" s="173"/>
      <c r="AE2" s="173"/>
      <c r="AF2" s="172"/>
    </row>
    <row r="3" spans="1:32" s="2" customFormat="1" ht="25.5" customHeight="1">
      <c r="A3" s="8"/>
      <c r="B3" s="19" t="s">
        <v>23</v>
      </c>
      <c r="C3" s="476"/>
      <c r="D3" s="8"/>
      <c r="E3" s="8"/>
      <c r="F3" s="8"/>
      <c r="G3" s="8"/>
      <c r="H3" s="9"/>
      <c r="I3" s="15" t="s">
        <v>69</v>
      </c>
      <c r="J3" s="479"/>
      <c r="K3" s="479"/>
      <c r="L3" s="479"/>
      <c r="M3" s="220" t="s">
        <v>70</v>
      </c>
      <c r="N3" s="8"/>
      <c r="O3" s="4"/>
      <c r="R3" s="173"/>
      <c r="S3" s="173"/>
      <c r="T3" s="173"/>
      <c r="U3" s="173"/>
      <c r="V3" s="177"/>
      <c r="W3" s="177"/>
      <c r="X3" s="177"/>
      <c r="Y3" s="177"/>
      <c r="Z3" s="177"/>
      <c r="AA3" s="173"/>
      <c r="AB3" s="173"/>
      <c r="AC3" s="173"/>
      <c r="AD3" s="173"/>
      <c r="AE3" s="173"/>
      <c r="AF3" s="172"/>
    </row>
    <row r="4" spans="1:32" s="2" customFormat="1" ht="25.5" customHeight="1">
      <c r="A4" s="8"/>
      <c r="B4" s="19" t="s">
        <v>24</v>
      </c>
      <c r="C4" s="476"/>
      <c r="D4" s="19" t="s">
        <v>27</v>
      </c>
      <c r="E4" s="8"/>
      <c r="F4" s="8"/>
      <c r="G4" s="8"/>
      <c r="H4" s="9"/>
      <c r="I4" s="16" t="s">
        <v>71</v>
      </c>
      <c r="J4" s="234" t="s">
        <v>72</v>
      </c>
      <c r="K4" s="480"/>
      <c r="L4" s="480"/>
      <c r="M4" s="480"/>
      <c r="N4" s="480"/>
      <c r="O4" s="480"/>
      <c r="R4" s="173"/>
      <c r="S4" s="173"/>
      <c r="T4" s="173"/>
      <c r="U4" s="173"/>
      <c r="V4" s="177"/>
      <c r="W4" s="177"/>
      <c r="X4" s="177"/>
      <c r="Y4" s="177"/>
      <c r="Z4" s="177"/>
      <c r="AA4" s="173"/>
      <c r="AB4" s="173"/>
      <c r="AC4" s="173"/>
      <c r="AD4" s="173"/>
      <c r="AE4" s="173"/>
      <c r="AF4" s="172"/>
    </row>
    <row r="5" spans="1:32" s="2" customFormat="1" ht="25.5" customHeight="1">
      <c r="A5" s="8"/>
      <c r="B5" s="14" t="s">
        <v>25</v>
      </c>
      <c r="C5" s="477"/>
      <c r="D5" s="14" t="s">
        <v>28</v>
      </c>
      <c r="E5" s="8"/>
      <c r="F5" s="8"/>
      <c r="G5" s="8"/>
      <c r="H5" s="9"/>
      <c r="I5" s="17" t="s">
        <v>73</v>
      </c>
      <c r="J5" s="481"/>
      <c r="K5" s="482"/>
      <c r="L5" s="482"/>
      <c r="M5" s="482"/>
      <c r="N5" s="482"/>
      <c r="O5" s="482"/>
      <c r="R5" s="173"/>
      <c r="S5" s="173"/>
      <c r="T5" s="173"/>
      <c r="U5" s="173"/>
      <c r="V5" s="177"/>
      <c r="W5" s="177"/>
      <c r="X5" s="177"/>
      <c r="Y5" s="177"/>
      <c r="Z5" s="177"/>
      <c r="AA5" s="173"/>
      <c r="AB5" s="173"/>
      <c r="AC5" s="173"/>
      <c r="AD5" s="173"/>
      <c r="AE5" s="173"/>
      <c r="AF5" s="172"/>
    </row>
    <row r="6" spans="1:32" s="2" customFormat="1" ht="25.5" customHeight="1">
      <c r="A6" s="8"/>
      <c r="B6" s="8" t="s">
        <v>299</v>
      </c>
      <c r="C6" s="478"/>
      <c r="D6" s="8" t="s">
        <v>29</v>
      </c>
      <c r="E6" s="8"/>
      <c r="F6" s="8"/>
      <c r="G6" s="8"/>
      <c r="H6" s="9"/>
      <c r="I6" s="18" t="s">
        <v>74</v>
      </c>
      <c r="J6" s="481"/>
      <c r="K6" s="482"/>
      <c r="L6" s="482"/>
      <c r="M6" s="482"/>
      <c r="N6" s="482"/>
      <c r="O6" s="482"/>
      <c r="R6" s="173"/>
      <c r="S6" s="173"/>
      <c r="T6" s="173"/>
      <c r="U6" s="173"/>
      <c r="V6" s="177"/>
      <c r="W6" s="177"/>
      <c r="X6" s="177"/>
      <c r="Y6" s="177"/>
      <c r="Z6" s="177"/>
      <c r="AA6" s="173"/>
      <c r="AB6" s="173"/>
      <c r="AC6" s="173"/>
      <c r="AD6" s="173"/>
      <c r="AE6" s="173"/>
      <c r="AF6" s="172"/>
    </row>
    <row r="7" spans="1:32" s="2" customFormat="1" ht="25.5" customHeight="1">
      <c r="A7" s="8"/>
      <c r="B7" s="19" t="s">
        <v>26</v>
      </c>
      <c r="C7" s="476"/>
      <c r="D7" s="19" t="s">
        <v>30</v>
      </c>
      <c r="E7" s="8"/>
      <c r="F7" s="8"/>
      <c r="G7" s="8"/>
      <c r="H7" s="9"/>
      <c r="I7" s="8"/>
      <c r="J7" s="8"/>
      <c r="K7" s="9"/>
      <c r="L7" s="8"/>
      <c r="M7" s="8"/>
      <c r="N7" s="8"/>
      <c r="O7" s="4"/>
      <c r="R7" s="173"/>
      <c r="S7" s="173"/>
      <c r="T7" s="173"/>
      <c r="U7" s="173"/>
      <c r="V7" s="177"/>
      <c r="W7" s="177"/>
      <c r="X7" s="177"/>
      <c r="Y7" s="177"/>
      <c r="Z7" s="177"/>
      <c r="AA7" s="173"/>
      <c r="AB7" s="173"/>
      <c r="AC7" s="173"/>
      <c r="AD7" s="173"/>
      <c r="AE7" s="173"/>
      <c r="AF7" s="172"/>
    </row>
    <row r="8" spans="1:32" s="2" customFormat="1" ht="19.5" customHeight="1">
      <c r="A8" s="8"/>
      <c r="B8" s="8"/>
      <c r="C8" s="8"/>
      <c r="D8" s="8"/>
      <c r="E8" s="8"/>
      <c r="F8" s="8"/>
      <c r="G8" s="8"/>
      <c r="H8" s="9"/>
      <c r="I8" s="8"/>
      <c r="J8" s="8"/>
      <c r="K8" s="9"/>
      <c r="L8" s="8"/>
      <c r="M8" s="8"/>
      <c r="N8" s="8"/>
      <c r="O8" s="4"/>
      <c r="R8" s="173"/>
      <c r="S8" s="173"/>
      <c r="T8" s="173"/>
      <c r="U8" s="173"/>
      <c r="V8" s="177"/>
      <c r="W8" s="177"/>
      <c r="X8" s="177"/>
      <c r="Y8" s="177"/>
      <c r="Z8" s="177"/>
      <c r="AA8" s="173"/>
      <c r="AB8" s="173"/>
      <c r="AC8" s="173"/>
      <c r="AD8" s="173"/>
      <c r="AE8" s="173"/>
      <c r="AF8" s="172"/>
    </row>
    <row r="9" spans="1:30" ht="26.25" customHeight="1" thickBot="1">
      <c r="A9" s="28" t="s">
        <v>5</v>
      </c>
      <c r="B9" s="154" t="s">
        <v>292</v>
      </c>
      <c r="C9" s="33" t="s">
        <v>0</v>
      </c>
      <c r="D9" s="29" t="s">
        <v>21</v>
      </c>
      <c r="E9" s="163" t="s">
        <v>1</v>
      </c>
      <c r="F9" s="33" t="s">
        <v>2</v>
      </c>
      <c r="G9" s="33" t="s">
        <v>3</v>
      </c>
      <c r="H9" s="30" t="s">
        <v>6</v>
      </c>
      <c r="I9" s="31" t="s">
        <v>8</v>
      </c>
      <c r="J9" s="52" t="s">
        <v>120</v>
      </c>
      <c r="K9" s="32" t="s">
        <v>7</v>
      </c>
      <c r="L9" s="33" t="s">
        <v>8</v>
      </c>
      <c r="M9" s="51" t="s">
        <v>120</v>
      </c>
      <c r="N9" s="165" t="s">
        <v>67</v>
      </c>
      <c r="O9" s="170" t="s">
        <v>122</v>
      </c>
      <c r="P9" s="155" t="s">
        <v>123</v>
      </c>
      <c r="R9" s="174"/>
      <c r="T9" s="174"/>
      <c r="V9" s="176"/>
      <c r="X9" s="176" t="s">
        <v>9</v>
      </c>
      <c r="Z9" s="176" t="s">
        <v>295</v>
      </c>
      <c r="AB9" s="174" t="s">
        <v>31</v>
      </c>
      <c r="AD9" s="174" t="s">
        <v>28</v>
      </c>
    </row>
    <row r="10" spans="1:30" ht="27" customHeight="1" thickBot="1" thickTop="1">
      <c r="A10" s="160">
        <v>0</v>
      </c>
      <c r="B10" s="195"/>
      <c r="C10" s="109" t="s">
        <v>273</v>
      </c>
      <c r="D10" s="108" t="s">
        <v>274</v>
      </c>
      <c r="E10" s="111">
        <v>1</v>
      </c>
      <c r="F10" s="110">
        <v>2000</v>
      </c>
      <c r="G10" s="110">
        <v>909</v>
      </c>
      <c r="H10" s="158" t="s">
        <v>75</v>
      </c>
      <c r="I10" s="305">
        <v>12.81</v>
      </c>
      <c r="J10" s="190">
        <v>-0.5</v>
      </c>
      <c r="K10" s="159" t="s">
        <v>76</v>
      </c>
      <c r="L10" s="111">
        <v>5.25</v>
      </c>
      <c r="M10" s="192" t="s">
        <v>121</v>
      </c>
      <c r="N10" s="112" t="s">
        <v>68</v>
      </c>
      <c r="O10" s="156" t="s">
        <v>32</v>
      </c>
      <c r="P10" s="157" t="s">
        <v>33</v>
      </c>
      <c r="R10" s="174"/>
      <c r="T10" s="174"/>
      <c r="V10" s="176"/>
      <c r="X10" s="176"/>
      <c r="Z10" s="176"/>
      <c r="AB10" s="174"/>
      <c r="AD10" s="174"/>
    </row>
    <row r="11" spans="1:30" ht="27" customHeight="1" thickTop="1">
      <c r="A11" s="161">
        <v>1</v>
      </c>
      <c r="B11" s="483"/>
      <c r="C11" s="484"/>
      <c r="D11" s="484"/>
      <c r="E11" s="485"/>
      <c r="F11" s="486"/>
      <c r="G11" s="486"/>
      <c r="H11" s="487"/>
      <c r="I11" s="488"/>
      <c r="J11" s="489"/>
      <c r="K11" s="487"/>
      <c r="L11" s="486"/>
      <c r="M11" s="489"/>
      <c r="N11" s="490"/>
      <c r="O11" s="491"/>
      <c r="P11" s="492"/>
      <c r="R11" s="174" t="s">
        <v>36</v>
      </c>
      <c r="T11" s="174" t="s">
        <v>4</v>
      </c>
      <c r="V11" s="176" t="s">
        <v>10</v>
      </c>
      <c r="X11" s="176">
        <v>1</v>
      </c>
      <c r="Z11" s="176" t="s">
        <v>296</v>
      </c>
      <c r="AB11" s="174" t="s">
        <v>34</v>
      </c>
      <c r="AD11" s="174" t="s">
        <v>368</v>
      </c>
    </row>
    <row r="12" spans="1:30" ht="27" customHeight="1">
      <c r="A12" s="150">
        <v>2</v>
      </c>
      <c r="B12" s="493"/>
      <c r="C12" s="494"/>
      <c r="D12" s="494"/>
      <c r="E12" s="485"/>
      <c r="F12" s="486"/>
      <c r="G12" s="486"/>
      <c r="H12" s="487"/>
      <c r="I12" s="488"/>
      <c r="J12" s="489"/>
      <c r="K12" s="487"/>
      <c r="L12" s="486"/>
      <c r="M12" s="489"/>
      <c r="N12" s="490"/>
      <c r="O12" s="491"/>
      <c r="P12" s="492"/>
      <c r="R12" s="174" t="s">
        <v>37</v>
      </c>
      <c r="T12" s="174" t="s">
        <v>14</v>
      </c>
      <c r="V12" s="176" t="s">
        <v>11</v>
      </c>
      <c r="X12" s="176">
        <v>2</v>
      </c>
      <c r="Z12" s="176"/>
      <c r="AB12" s="174" t="s">
        <v>33</v>
      </c>
      <c r="AD12" s="174" t="s">
        <v>369</v>
      </c>
    </row>
    <row r="13" spans="1:30" ht="27" customHeight="1">
      <c r="A13" s="150">
        <v>3</v>
      </c>
      <c r="B13" s="483"/>
      <c r="C13" s="494"/>
      <c r="D13" s="494"/>
      <c r="E13" s="485"/>
      <c r="F13" s="486"/>
      <c r="G13" s="486"/>
      <c r="H13" s="487"/>
      <c r="I13" s="488"/>
      <c r="J13" s="489"/>
      <c r="K13" s="487"/>
      <c r="L13" s="486"/>
      <c r="M13" s="489"/>
      <c r="N13" s="490"/>
      <c r="O13" s="491"/>
      <c r="P13" s="492"/>
      <c r="R13" s="174" t="s">
        <v>38</v>
      </c>
      <c r="T13" s="174" t="s">
        <v>12</v>
      </c>
      <c r="X13" s="176">
        <v>3</v>
      </c>
      <c r="Z13" s="176"/>
      <c r="AB13" s="174"/>
      <c r="AD13" s="174" t="s">
        <v>370</v>
      </c>
    </row>
    <row r="14" spans="1:30" ht="27" customHeight="1">
      <c r="A14" s="150">
        <v>4</v>
      </c>
      <c r="B14" s="493"/>
      <c r="C14" s="494"/>
      <c r="D14" s="494"/>
      <c r="E14" s="485"/>
      <c r="F14" s="486"/>
      <c r="G14" s="486"/>
      <c r="H14" s="487"/>
      <c r="I14" s="488"/>
      <c r="J14" s="489"/>
      <c r="K14" s="487"/>
      <c r="L14" s="486"/>
      <c r="M14" s="489"/>
      <c r="N14" s="490"/>
      <c r="O14" s="491"/>
      <c r="P14" s="492"/>
      <c r="R14" s="174" t="s">
        <v>39</v>
      </c>
      <c r="T14" s="174" t="s">
        <v>13</v>
      </c>
      <c r="X14" s="176"/>
      <c r="Z14" s="176"/>
      <c r="AD14" s="174" t="s">
        <v>358</v>
      </c>
    </row>
    <row r="15" spans="1:30" ht="27" customHeight="1">
      <c r="A15" s="150">
        <v>5</v>
      </c>
      <c r="B15" s="483"/>
      <c r="C15" s="494"/>
      <c r="D15" s="494"/>
      <c r="E15" s="485"/>
      <c r="F15" s="486"/>
      <c r="G15" s="486"/>
      <c r="H15" s="487"/>
      <c r="I15" s="488"/>
      <c r="J15" s="489"/>
      <c r="K15" s="487"/>
      <c r="L15" s="486"/>
      <c r="M15" s="489"/>
      <c r="N15" s="490"/>
      <c r="O15" s="491"/>
      <c r="P15" s="492"/>
      <c r="R15" s="174" t="s">
        <v>40</v>
      </c>
      <c r="T15" s="174" t="s">
        <v>15</v>
      </c>
      <c r="X15" s="176"/>
      <c r="AD15" s="174" t="s">
        <v>371</v>
      </c>
    </row>
    <row r="16" spans="1:30" ht="27" customHeight="1">
      <c r="A16" s="150">
        <v>6</v>
      </c>
      <c r="B16" s="493"/>
      <c r="C16" s="494"/>
      <c r="D16" s="494"/>
      <c r="E16" s="485"/>
      <c r="F16" s="486"/>
      <c r="G16" s="486"/>
      <c r="H16" s="487"/>
      <c r="I16" s="488"/>
      <c r="J16" s="489"/>
      <c r="K16" s="487"/>
      <c r="L16" s="486"/>
      <c r="M16" s="489"/>
      <c r="N16" s="490"/>
      <c r="O16" s="491"/>
      <c r="P16" s="492"/>
      <c r="R16" s="174" t="s">
        <v>41</v>
      </c>
      <c r="T16" s="174" t="s">
        <v>16</v>
      </c>
      <c r="X16" s="176"/>
      <c r="AD16" s="174" t="s">
        <v>372</v>
      </c>
    </row>
    <row r="17" spans="1:30" ht="27" customHeight="1">
      <c r="A17" s="150">
        <v>7</v>
      </c>
      <c r="B17" s="483"/>
      <c r="C17" s="494"/>
      <c r="D17" s="494"/>
      <c r="E17" s="485"/>
      <c r="F17" s="486"/>
      <c r="G17" s="486"/>
      <c r="H17" s="487"/>
      <c r="I17" s="488"/>
      <c r="J17" s="489"/>
      <c r="K17" s="487"/>
      <c r="L17" s="486"/>
      <c r="M17" s="489"/>
      <c r="N17" s="490"/>
      <c r="O17" s="491"/>
      <c r="P17" s="492"/>
      <c r="R17" s="174" t="s">
        <v>42</v>
      </c>
      <c r="T17" s="174" t="s">
        <v>17</v>
      </c>
      <c r="X17" s="176"/>
      <c r="AD17" s="174" t="s">
        <v>373</v>
      </c>
    </row>
    <row r="18" spans="1:30" ht="27" customHeight="1">
      <c r="A18" s="150">
        <v>8</v>
      </c>
      <c r="B18" s="493"/>
      <c r="C18" s="494"/>
      <c r="D18" s="494"/>
      <c r="E18" s="485"/>
      <c r="F18" s="486"/>
      <c r="G18" s="486"/>
      <c r="H18" s="487"/>
      <c r="I18" s="488"/>
      <c r="J18" s="489"/>
      <c r="K18" s="487"/>
      <c r="L18" s="486"/>
      <c r="M18" s="489"/>
      <c r="N18" s="490"/>
      <c r="O18" s="491"/>
      <c r="P18" s="492"/>
      <c r="R18" s="174" t="s">
        <v>351</v>
      </c>
      <c r="T18" s="174" t="s">
        <v>251</v>
      </c>
      <c r="X18" s="176"/>
      <c r="AD18" s="174" t="s">
        <v>359</v>
      </c>
    </row>
    <row r="19" spans="1:30" ht="27" customHeight="1">
      <c r="A19" s="150">
        <v>9</v>
      </c>
      <c r="B19" s="493"/>
      <c r="C19" s="494"/>
      <c r="D19" s="494"/>
      <c r="E19" s="485"/>
      <c r="F19" s="486"/>
      <c r="G19" s="486"/>
      <c r="H19" s="487"/>
      <c r="I19" s="488"/>
      <c r="J19" s="489"/>
      <c r="K19" s="487"/>
      <c r="L19" s="486"/>
      <c r="M19" s="489"/>
      <c r="N19" s="490"/>
      <c r="O19" s="491"/>
      <c r="P19" s="492"/>
      <c r="R19" s="174" t="s">
        <v>354</v>
      </c>
      <c r="T19" s="174" t="s">
        <v>18</v>
      </c>
      <c r="X19" s="176"/>
      <c r="AD19" s="174" t="s">
        <v>374</v>
      </c>
    </row>
    <row r="20" spans="1:30" ht="27" customHeight="1">
      <c r="A20" s="150">
        <v>10</v>
      </c>
      <c r="B20" s="493"/>
      <c r="C20" s="494"/>
      <c r="D20" s="494"/>
      <c r="E20" s="485"/>
      <c r="F20" s="486"/>
      <c r="G20" s="486"/>
      <c r="H20" s="487"/>
      <c r="I20" s="488"/>
      <c r="J20" s="489"/>
      <c r="K20" s="487"/>
      <c r="L20" s="486"/>
      <c r="M20" s="489"/>
      <c r="N20" s="490"/>
      <c r="O20" s="491"/>
      <c r="P20" s="492"/>
      <c r="R20" s="174" t="s">
        <v>355</v>
      </c>
      <c r="T20" s="174" t="s">
        <v>19</v>
      </c>
      <c r="X20" s="176"/>
      <c r="AD20" s="174" t="s">
        <v>375</v>
      </c>
    </row>
    <row r="21" spans="1:30" ht="27" customHeight="1">
      <c r="A21" s="150">
        <v>11</v>
      </c>
      <c r="B21" s="493"/>
      <c r="C21" s="494"/>
      <c r="D21" s="494"/>
      <c r="E21" s="485"/>
      <c r="F21" s="486"/>
      <c r="G21" s="486"/>
      <c r="H21" s="487"/>
      <c r="I21" s="488"/>
      <c r="J21" s="489"/>
      <c r="K21" s="487"/>
      <c r="L21" s="486"/>
      <c r="M21" s="489"/>
      <c r="N21" s="490"/>
      <c r="O21" s="491"/>
      <c r="P21" s="492"/>
      <c r="R21" s="174" t="s">
        <v>356</v>
      </c>
      <c r="T21" s="174" t="s">
        <v>20</v>
      </c>
      <c r="X21" s="176"/>
      <c r="AD21" s="174" t="s">
        <v>376</v>
      </c>
    </row>
    <row r="22" spans="1:30" ht="27" customHeight="1">
      <c r="A22" s="150">
        <v>12</v>
      </c>
      <c r="B22" s="493"/>
      <c r="C22" s="494"/>
      <c r="D22" s="494"/>
      <c r="E22" s="485"/>
      <c r="F22" s="486"/>
      <c r="G22" s="486"/>
      <c r="H22" s="487"/>
      <c r="I22" s="488"/>
      <c r="J22" s="489"/>
      <c r="K22" s="487"/>
      <c r="L22" s="486"/>
      <c r="M22" s="489"/>
      <c r="N22" s="490"/>
      <c r="O22" s="491"/>
      <c r="P22" s="492"/>
      <c r="R22" s="174" t="s">
        <v>353</v>
      </c>
      <c r="AD22" s="174" t="s">
        <v>377</v>
      </c>
    </row>
    <row r="23" spans="1:30" ht="27" customHeight="1">
      <c r="A23" s="150">
        <v>13</v>
      </c>
      <c r="B23" s="493"/>
      <c r="C23" s="494"/>
      <c r="D23" s="494"/>
      <c r="E23" s="485"/>
      <c r="F23" s="486"/>
      <c r="G23" s="486"/>
      <c r="H23" s="487"/>
      <c r="I23" s="488"/>
      <c r="J23" s="489"/>
      <c r="K23" s="487"/>
      <c r="L23" s="486"/>
      <c r="M23" s="489"/>
      <c r="N23" s="490"/>
      <c r="O23" s="491"/>
      <c r="P23" s="492"/>
      <c r="R23" s="174" t="s">
        <v>357</v>
      </c>
      <c r="AD23" s="174" t="s">
        <v>360</v>
      </c>
    </row>
    <row r="24" spans="1:30" ht="27" customHeight="1">
      <c r="A24" s="150">
        <v>14</v>
      </c>
      <c r="B24" s="493"/>
      <c r="C24" s="494"/>
      <c r="D24" s="494"/>
      <c r="E24" s="485"/>
      <c r="F24" s="486"/>
      <c r="G24" s="486"/>
      <c r="H24" s="487"/>
      <c r="I24" s="488"/>
      <c r="J24" s="489"/>
      <c r="K24" s="487"/>
      <c r="L24" s="486"/>
      <c r="M24" s="489"/>
      <c r="N24" s="490"/>
      <c r="O24" s="491"/>
      <c r="P24" s="492"/>
      <c r="R24" s="174"/>
      <c r="AD24" s="174" t="s">
        <v>361</v>
      </c>
    </row>
    <row r="25" spans="1:30" ht="27" customHeight="1">
      <c r="A25" s="150">
        <v>15</v>
      </c>
      <c r="B25" s="493"/>
      <c r="C25" s="494"/>
      <c r="D25" s="494"/>
      <c r="E25" s="485"/>
      <c r="F25" s="486"/>
      <c r="G25" s="486"/>
      <c r="H25" s="487"/>
      <c r="I25" s="488"/>
      <c r="J25" s="489"/>
      <c r="K25" s="487"/>
      <c r="L25" s="486"/>
      <c r="M25" s="489"/>
      <c r="N25" s="490"/>
      <c r="O25" s="491"/>
      <c r="P25" s="492"/>
      <c r="R25" s="174"/>
      <c r="AD25" s="174" t="s">
        <v>362</v>
      </c>
    </row>
    <row r="26" spans="1:30" ht="27" customHeight="1">
      <c r="A26" s="150">
        <v>16</v>
      </c>
      <c r="B26" s="493"/>
      <c r="C26" s="494"/>
      <c r="D26" s="494"/>
      <c r="E26" s="485"/>
      <c r="F26" s="486"/>
      <c r="G26" s="486"/>
      <c r="H26" s="487"/>
      <c r="I26" s="488"/>
      <c r="J26" s="489"/>
      <c r="K26" s="487"/>
      <c r="L26" s="486"/>
      <c r="M26" s="489"/>
      <c r="N26" s="490"/>
      <c r="O26" s="491"/>
      <c r="P26" s="492"/>
      <c r="R26" s="174"/>
      <c r="AD26" s="174" t="s">
        <v>363</v>
      </c>
    </row>
    <row r="27" spans="1:30" ht="27" customHeight="1">
      <c r="A27" s="150">
        <v>17</v>
      </c>
      <c r="B27" s="493"/>
      <c r="C27" s="494"/>
      <c r="D27" s="494"/>
      <c r="E27" s="485"/>
      <c r="F27" s="486"/>
      <c r="G27" s="486"/>
      <c r="H27" s="487"/>
      <c r="I27" s="488"/>
      <c r="J27" s="489"/>
      <c r="K27" s="487"/>
      <c r="L27" s="486"/>
      <c r="M27" s="489"/>
      <c r="N27" s="490"/>
      <c r="O27" s="491"/>
      <c r="P27" s="492"/>
      <c r="AD27" s="174" t="s">
        <v>378</v>
      </c>
    </row>
    <row r="28" spans="1:30" ht="27" customHeight="1">
      <c r="A28" s="150">
        <v>18</v>
      </c>
      <c r="B28" s="493"/>
      <c r="C28" s="494"/>
      <c r="D28" s="494"/>
      <c r="E28" s="485"/>
      <c r="F28" s="486"/>
      <c r="G28" s="486"/>
      <c r="H28" s="487"/>
      <c r="I28" s="488"/>
      <c r="J28" s="489"/>
      <c r="K28" s="487"/>
      <c r="L28" s="486"/>
      <c r="M28" s="489"/>
      <c r="N28" s="490"/>
      <c r="O28" s="491"/>
      <c r="P28" s="492"/>
      <c r="AD28" s="174" t="s">
        <v>364</v>
      </c>
    </row>
    <row r="29" spans="1:30" ht="27" customHeight="1">
      <c r="A29" s="150">
        <v>19</v>
      </c>
      <c r="B29" s="493"/>
      <c r="C29" s="494"/>
      <c r="D29" s="494"/>
      <c r="E29" s="485"/>
      <c r="F29" s="486"/>
      <c r="G29" s="486"/>
      <c r="H29" s="487"/>
      <c r="I29" s="488"/>
      <c r="J29" s="489"/>
      <c r="K29" s="487"/>
      <c r="L29" s="486"/>
      <c r="M29" s="489"/>
      <c r="N29" s="490"/>
      <c r="O29" s="491"/>
      <c r="P29" s="492"/>
      <c r="AD29" s="174" t="s">
        <v>365</v>
      </c>
    </row>
    <row r="30" spans="1:30" ht="27" customHeight="1">
      <c r="A30" s="150">
        <v>20</v>
      </c>
      <c r="B30" s="493"/>
      <c r="C30" s="494"/>
      <c r="D30" s="494"/>
      <c r="E30" s="485"/>
      <c r="F30" s="486"/>
      <c r="G30" s="486"/>
      <c r="H30" s="487"/>
      <c r="I30" s="488"/>
      <c r="J30" s="489"/>
      <c r="K30" s="487"/>
      <c r="L30" s="486"/>
      <c r="M30" s="489"/>
      <c r="N30" s="490"/>
      <c r="O30" s="491"/>
      <c r="P30" s="492"/>
      <c r="AD30" s="174" t="s">
        <v>366</v>
      </c>
    </row>
    <row r="31" ht="27" customHeight="1">
      <c r="AD31" s="174" t="s">
        <v>379</v>
      </c>
    </row>
    <row r="32" spans="2:30" ht="16.5" customHeight="1">
      <c r="B32" s="349" t="s">
        <v>35</v>
      </c>
      <c r="C32" s="222" t="s">
        <v>293</v>
      </c>
      <c r="D32" s="222" t="s">
        <v>297</v>
      </c>
      <c r="F32" s="187"/>
      <c r="G32" s="187"/>
      <c r="H32" s="222" t="s">
        <v>80</v>
      </c>
      <c r="I32" s="368" t="s">
        <v>79</v>
      </c>
      <c r="J32" s="369"/>
      <c r="K32" s="223" t="s">
        <v>78</v>
      </c>
      <c r="L32" s="224" t="s">
        <v>85</v>
      </c>
      <c r="M32" s="367" t="s">
        <v>322</v>
      </c>
      <c r="N32" s="367"/>
      <c r="O32" s="366" t="s">
        <v>321</v>
      </c>
      <c r="P32" s="367"/>
      <c r="AD32" s="174" t="s">
        <v>380</v>
      </c>
    </row>
    <row r="33" spans="2:30" ht="26.25" customHeight="1">
      <c r="B33" s="350"/>
      <c r="C33" s="495"/>
      <c r="D33" s="496"/>
      <c r="F33" s="187"/>
      <c r="G33" s="187"/>
      <c r="H33" s="222" t="s">
        <v>81</v>
      </c>
      <c r="I33" s="351">
        <v>400</v>
      </c>
      <c r="J33" s="352"/>
      <c r="K33" s="184">
        <v>1500</v>
      </c>
      <c r="L33" s="185">
        <f>SUM(I33:K33)</f>
        <v>1900</v>
      </c>
      <c r="M33" s="357">
        <f>IF(C$7="","",COUNTA($H$11:$H$30)-M34)</f>
      </c>
      <c r="N33" s="357"/>
      <c r="O33" s="360">
        <f>IF(M33="","",L33*M33)</f>
      </c>
      <c r="P33" s="361"/>
      <c r="AD33" s="174" t="s">
        <v>367</v>
      </c>
    </row>
    <row r="34" spans="6:30" ht="26.25" customHeight="1">
      <c r="F34" s="187"/>
      <c r="G34" s="187"/>
      <c r="H34" s="222" t="s">
        <v>82</v>
      </c>
      <c r="I34" s="351">
        <v>400</v>
      </c>
      <c r="J34" s="352"/>
      <c r="K34" s="184">
        <v>2500</v>
      </c>
      <c r="L34" s="185">
        <f>SUM(I34:K34)</f>
        <v>2900</v>
      </c>
      <c r="M34" s="357">
        <f>IF(C$7="","",COUNTA($K$11:$K$30))</f>
      </c>
      <c r="N34" s="357"/>
      <c r="O34" s="360">
        <f>IF(M34="","",L34*M34)</f>
      </c>
      <c r="P34" s="361"/>
      <c r="AD34" s="174"/>
    </row>
    <row r="35" spans="6:16" ht="26.25" customHeight="1">
      <c r="F35" s="187"/>
      <c r="G35" s="187"/>
      <c r="H35" s="222" t="s">
        <v>83</v>
      </c>
      <c r="I35" s="351">
        <v>400</v>
      </c>
      <c r="J35" s="352"/>
      <c r="K35" s="186"/>
      <c r="L35" s="185">
        <f>SUM(I35:K35)</f>
        <v>400</v>
      </c>
      <c r="M35" s="353">
        <f>IF(C7="","",COUNTA($C$11:$C$30)-M33-M34)</f>
      </c>
      <c r="N35" s="354"/>
      <c r="O35" s="360">
        <f>IF(M35="","",L35*M35)</f>
      </c>
      <c r="P35" s="361"/>
    </row>
    <row r="36" spans="6:16" ht="26.25" customHeight="1">
      <c r="F36" s="187"/>
      <c r="G36" s="187"/>
      <c r="H36" s="222" t="s">
        <v>84</v>
      </c>
      <c r="I36" s="355"/>
      <c r="J36" s="356"/>
      <c r="K36" s="184">
        <v>2500</v>
      </c>
      <c r="L36" s="185">
        <f>SUM(I36:K36)</f>
        <v>2500</v>
      </c>
      <c r="M36" s="353">
        <f>IF(COUNTA($N$11:$N$30)=0,"",1)</f>
      </c>
      <c r="N36" s="354"/>
      <c r="O36" s="360">
        <f>IF(M36="","",L36*M36)</f>
      </c>
      <c r="P36" s="361"/>
    </row>
    <row r="37" spans="6:16" ht="26.25" customHeight="1">
      <c r="F37" s="188"/>
      <c r="G37" s="189"/>
      <c r="H37" s="221" t="e">
        <f>J37-I37</f>
        <v>#VALUE!</v>
      </c>
      <c r="I37" s="131" t="e">
        <f>I33*M37</f>
        <v>#VALUE!</v>
      </c>
      <c r="J37" s="221" t="e">
        <f>SUM(O33:P36)-I37</f>
        <v>#VALUE!</v>
      </c>
      <c r="K37" s="358" t="s">
        <v>298</v>
      </c>
      <c r="L37" s="359"/>
      <c r="M37" s="364">
        <f>IF(C7="","",SUM(M33:N35))</f>
      </c>
      <c r="N37" s="365"/>
      <c r="O37" s="362">
        <f>IF(C7="","",SUM(O33:P36))</f>
      </c>
      <c r="P37" s="363"/>
    </row>
    <row r="38" ht="27" customHeight="1"/>
    <row r="39" ht="27" customHeight="1"/>
    <row r="40" ht="27" customHeight="1"/>
    <row r="41" ht="27" customHeight="1"/>
    <row r="42" ht="27"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sheetData>
  <sheetProtection sheet="1" selectLockedCells="1"/>
  <mergeCells count="23">
    <mergeCell ref="O32:P32"/>
    <mergeCell ref="J5:O5"/>
    <mergeCell ref="J6:O6"/>
    <mergeCell ref="K4:O4"/>
    <mergeCell ref="M32:N32"/>
    <mergeCell ref="I32:J32"/>
    <mergeCell ref="K37:L37"/>
    <mergeCell ref="O33:P33"/>
    <mergeCell ref="O34:P34"/>
    <mergeCell ref="O35:P35"/>
    <mergeCell ref="O36:P36"/>
    <mergeCell ref="O37:P37"/>
    <mergeCell ref="M33:N33"/>
    <mergeCell ref="M37:N37"/>
    <mergeCell ref="J3:L3"/>
    <mergeCell ref="B32:B33"/>
    <mergeCell ref="I33:J33"/>
    <mergeCell ref="M36:N36"/>
    <mergeCell ref="I35:J35"/>
    <mergeCell ref="I36:J36"/>
    <mergeCell ref="M34:N34"/>
    <mergeCell ref="M35:N35"/>
    <mergeCell ref="I34:J34"/>
  </mergeCells>
  <conditionalFormatting sqref="J11:J30">
    <cfRule type="expression" priority="1" dxfId="0" stopIfTrue="1">
      <formula>I11=""</formula>
    </cfRule>
    <cfRule type="expression" priority="2" dxfId="23" stopIfTrue="1">
      <formula>AND(J11="",OR($H11="1年100m",$H11="2年100m",$H11="200m",$H11="走幅跳",$H11="110mH"))</formula>
    </cfRule>
  </conditionalFormatting>
  <conditionalFormatting sqref="M11:M30">
    <cfRule type="expression" priority="3" dxfId="0" stopIfTrue="1">
      <formula>L11=""</formula>
    </cfRule>
    <cfRule type="expression" priority="4" dxfId="23" stopIfTrue="1">
      <formula>AND(M11="",OR($K11="1年100m",$K11="2年100m",$K11="200m",$K11="走幅跳",$K11="110mH"))</formula>
    </cfRule>
  </conditionalFormatting>
  <dataValidations count="11">
    <dataValidation allowBlank="1" showInputMessage="1" showErrorMessage="1" imeMode="halfAlpha" sqref="L11:L30 I11:I30"/>
    <dataValidation type="list" allowBlank="1" showInputMessage="1" showErrorMessage="1" sqref="N11:N30">
      <formula1>$Z$10:$Z$11</formula1>
    </dataValidation>
    <dataValidation type="list" allowBlank="1" showInputMessage="1" showErrorMessage="1" sqref="O11:P30">
      <formula1>$AB$10:$AB$12</formula1>
    </dataValidation>
    <dataValidation type="list" showInputMessage="1" showErrorMessage="1" sqref="K11:K30 H11:H30">
      <formula1>$R$10:$R$24</formula1>
    </dataValidation>
    <dataValidation type="list" showInputMessage="1" showErrorMessage="1" sqref="D33">
      <formula1>$AB$10:$AB$12</formula1>
    </dataValidation>
    <dataValidation type="list" allowBlank="1" showInputMessage="1" showErrorMessage="1" sqref="E11:E30">
      <formula1>$X$11:$X$12</formula1>
    </dataValidation>
    <dataValidation allowBlank="1" showInputMessage="1" showErrorMessage="1" imeMode="halfKatakana" sqref="D11:D30"/>
    <dataValidation type="list" allowBlank="1" showInputMessage="1" showErrorMessage="1" sqref="C4">
      <formula1>$T$10:$T$21</formula1>
    </dataValidation>
    <dataValidation type="list" allowBlank="1" showInputMessage="1" showErrorMessage="1" sqref="C5">
      <formula1>$AD$10:$AD$34</formula1>
    </dataValidation>
    <dataValidation allowBlank="1" showInputMessage="1" showErrorMessage="1" imeMode="disabled" sqref="B11:B30"/>
    <dataValidation allowBlank="1" sqref="F11:G30"/>
  </dataValidations>
  <printOptions horizontalCentered="1"/>
  <pageMargins left="0" right="0" top="0.7874015748031497" bottom="0" header="0.31496062992125984" footer="0"/>
  <pageSetup horizontalDpi="300" verticalDpi="300" orientation="portrait" paperSize="9" scale="80"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indexed="11"/>
  </sheetPr>
  <dimension ref="A1:L48"/>
  <sheetViews>
    <sheetView showGridLines="0" view="pageBreakPreview" zoomScaleSheetLayoutView="100" zoomScalePageLayoutView="0" workbookViewId="0" topLeftCell="A1">
      <selection activeCell="E11" sqref="E11:F11"/>
    </sheetView>
  </sheetViews>
  <sheetFormatPr defaultColWidth="9.00390625" defaultRowHeight="13.5"/>
  <cols>
    <col min="1" max="1" width="5.125" style="198" customWidth="1"/>
    <col min="2" max="2" width="4.875" style="198" customWidth="1"/>
    <col min="3" max="3" width="20.625" style="198" customWidth="1"/>
    <col min="4" max="4" width="4.50390625" style="198" customWidth="1"/>
    <col min="5" max="5" width="8.375" style="198" customWidth="1"/>
    <col min="6" max="6" width="10.00390625" style="198" customWidth="1"/>
    <col min="7" max="7" width="7.00390625" style="198" customWidth="1"/>
    <col min="8" max="8" width="7.125" style="198" customWidth="1"/>
    <col min="9" max="9" width="2.75390625" style="198" customWidth="1"/>
    <col min="10" max="10" width="15.75390625" style="198" customWidth="1"/>
    <col min="11" max="12" width="13.375" style="198" customWidth="1"/>
    <col min="13" max="14" width="9.00390625" style="198" customWidth="1"/>
    <col min="15" max="16384" width="9.00390625" style="37" customWidth="1"/>
  </cols>
  <sheetData>
    <row r="1" spans="1:10" ht="22.5" customHeight="1">
      <c r="A1" s="196" t="s">
        <v>86</v>
      </c>
      <c r="B1" s="197"/>
      <c r="C1" s="197" t="s">
        <v>87</v>
      </c>
      <c r="D1" s="196"/>
      <c r="E1" s="196"/>
      <c r="F1" s="196"/>
      <c r="G1" s="196"/>
      <c r="H1" s="196"/>
      <c r="I1" s="196"/>
      <c r="J1" s="196"/>
    </row>
    <row r="2" spans="1:10" ht="12" customHeight="1">
      <c r="A2" s="199" t="s">
        <v>88</v>
      </c>
      <c r="B2" s="199"/>
      <c r="C2" s="200" t="s">
        <v>274</v>
      </c>
      <c r="D2" s="244" t="s">
        <v>9</v>
      </c>
      <c r="E2" s="402" t="s">
        <v>89</v>
      </c>
      <c r="F2" s="402"/>
      <c r="G2" s="402" t="s">
        <v>90</v>
      </c>
      <c r="H2" s="402"/>
      <c r="I2" s="402" t="s">
        <v>91</v>
      </c>
      <c r="J2" s="402"/>
    </row>
    <row r="3" spans="1:12" ht="21.75" customHeight="1">
      <c r="A3" s="201" t="s">
        <v>92</v>
      </c>
      <c r="B3" s="202"/>
      <c r="C3" s="233" t="s">
        <v>277</v>
      </c>
      <c r="D3" s="238">
        <v>2</v>
      </c>
      <c r="E3" s="403" t="s">
        <v>198</v>
      </c>
      <c r="F3" s="404"/>
      <c r="G3" s="403" t="s">
        <v>278</v>
      </c>
      <c r="H3" s="404"/>
      <c r="I3" s="403" t="s">
        <v>281</v>
      </c>
      <c r="J3" s="404"/>
      <c r="L3" s="198" t="s">
        <v>93</v>
      </c>
    </row>
    <row r="4" spans="1:10" ht="21.75" customHeight="1">
      <c r="A4" s="398" t="s">
        <v>342</v>
      </c>
      <c r="B4" s="399"/>
      <c r="C4" s="400"/>
      <c r="D4" s="401" t="s">
        <v>94</v>
      </c>
      <c r="E4" s="203" t="s">
        <v>95</v>
      </c>
      <c r="F4" s="214" t="s">
        <v>96</v>
      </c>
      <c r="G4" s="216">
        <v>1.2</v>
      </c>
      <c r="H4" s="377">
        <f>IF(F4="","",IF(F4="記録無",0,IF(VALUE(F4)&gt;28.09,0,INT(5.74352*(28.5-VALUE(F4))^1.92))))</f>
        <v>578</v>
      </c>
      <c r="I4" s="378"/>
      <c r="J4" s="203" t="s">
        <v>97</v>
      </c>
    </row>
    <row r="5" spans="1:11" ht="21.75" customHeight="1">
      <c r="A5" s="297"/>
      <c r="B5" s="298"/>
      <c r="C5" s="299"/>
      <c r="D5" s="401"/>
      <c r="E5" s="203" t="s">
        <v>98</v>
      </c>
      <c r="F5" s="396" t="s">
        <v>99</v>
      </c>
      <c r="G5" s="396"/>
      <c r="H5" s="377">
        <f>IF(F5="","",IF(F5="記録無",0,IF(VALUE(F5)&lt;1.53,0,INT(51.39*(VALUE(F5)-1.5)^1.05))))</f>
        <v>410</v>
      </c>
      <c r="I5" s="378"/>
      <c r="J5" s="370">
        <f>SUM(H4:I7)</f>
        <v>1716</v>
      </c>
      <c r="K5" s="198" t="s">
        <v>100</v>
      </c>
    </row>
    <row r="6" spans="1:11" ht="21.75" customHeight="1">
      <c r="A6" s="204"/>
      <c r="B6" s="394"/>
      <c r="C6" s="395"/>
      <c r="D6" s="401"/>
      <c r="E6" s="203" t="s">
        <v>101</v>
      </c>
      <c r="F6" s="396" t="s">
        <v>102</v>
      </c>
      <c r="G6" s="396"/>
      <c r="H6" s="377">
        <f>IF(F6="","",IF(F6="記録無",0,IF(VALUE(F6)&lt;0.77,0,INT(0.8465*(VALUE(F6)*100-75)^1.42))))</f>
        <v>352</v>
      </c>
      <c r="I6" s="378"/>
      <c r="J6" s="371"/>
      <c r="K6" s="198" t="s">
        <v>103</v>
      </c>
    </row>
    <row r="7" spans="1:11" ht="21.75" customHeight="1">
      <c r="A7" s="204"/>
      <c r="B7" s="394"/>
      <c r="C7" s="397"/>
      <c r="D7" s="401"/>
      <c r="E7" s="203" t="s">
        <v>104</v>
      </c>
      <c r="F7" s="396" t="s">
        <v>105</v>
      </c>
      <c r="G7" s="396"/>
      <c r="H7" s="377">
        <f>IF(F7="","",IF(F7="記録無",0,IF(VALUE(F7)&gt;81.21,0,INT(1.53775*(82-VALUE(F7))^1.81))))</f>
        <v>376</v>
      </c>
      <c r="I7" s="378"/>
      <c r="J7" s="372"/>
      <c r="K7" s="198" t="s">
        <v>106</v>
      </c>
    </row>
    <row r="8" spans="1:10" ht="16.5" customHeight="1">
      <c r="A8" s="205"/>
      <c r="B8" s="205"/>
      <c r="C8" s="205"/>
      <c r="D8" s="205"/>
      <c r="E8" s="205"/>
      <c r="F8" s="205"/>
      <c r="G8" s="205"/>
      <c r="H8" s="205"/>
      <c r="I8" s="205"/>
      <c r="J8" s="205"/>
    </row>
    <row r="9" spans="1:10" ht="27.75" customHeight="1">
      <c r="A9" s="206" t="s">
        <v>86</v>
      </c>
      <c r="B9" s="207"/>
      <c r="C9" s="207" t="s">
        <v>87</v>
      </c>
      <c r="D9" s="206"/>
      <c r="E9" s="206"/>
      <c r="F9" s="206"/>
      <c r="G9" s="206"/>
      <c r="H9" s="206"/>
      <c r="I9" s="206"/>
      <c r="J9" s="206"/>
    </row>
    <row r="10" spans="1:10" ht="12" customHeight="1">
      <c r="A10" s="208" t="s">
        <v>88</v>
      </c>
      <c r="B10" s="208"/>
      <c r="C10" s="295"/>
      <c r="D10" s="240" t="s">
        <v>9</v>
      </c>
      <c r="E10" s="388" t="s">
        <v>89</v>
      </c>
      <c r="F10" s="388"/>
      <c r="G10" s="388" t="s">
        <v>90</v>
      </c>
      <c r="H10" s="388"/>
      <c r="I10" s="388" t="s">
        <v>91</v>
      </c>
      <c r="J10" s="388"/>
    </row>
    <row r="11" spans="1:12" ht="20.25" customHeight="1">
      <c r="A11" s="209" t="s">
        <v>92</v>
      </c>
      <c r="B11" s="210"/>
      <c r="C11" s="245"/>
      <c r="D11" s="239"/>
      <c r="E11" s="393"/>
      <c r="F11" s="389"/>
      <c r="G11" s="393"/>
      <c r="H11" s="389"/>
      <c r="I11" s="393"/>
      <c r="J11" s="389"/>
      <c r="L11" s="198" t="s">
        <v>93</v>
      </c>
    </row>
    <row r="12" spans="1:10" ht="20.25" customHeight="1">
      <c r="A12" s="381" t="s">
        <v>342</v>
      </c>
      <c r="B12" s="382"/>
      <c r="C12" s="383"/>
      <c r="D12" s="384" t="s">
        <v>94</v>
      </c>
      <c r="E12" s="211" t="s">
        <v>95</v>
      </c>
      <c r="F12" s="228"/>
      <c r="G12" s="230"/>
      <c r="H12" s="377">
        <f>IF(F12="","",IF(F12="記録無",0,IF(VALUE(F12)&gt;28.09,0,INT(5.74352*(28.5-VALUE(F12))^1.92))))</f>
      </c>
      <c r="I12" s="378"/>
      <c r="J12" s="211" t="s">
        <v>97</v>
      </c>
    </row>
    <row r="13" spans="1:11" ht="20.25" customHeight="1">
      <c r="A13" s="386"/>
      <c r="B13" s="386"/>
      <c r="C13" s="387"/>
      <c r="D13" s="384"/>
      <c r="E13" s="211" t="s">
        <v>98</v>
      </c>
      <c r="F13" s="392"/>
      <c r="G13" s="385"/>
      <c r="H13" s="377">
        <f>IF(F13="","",IF(F13="記録無",0,IF(VALUE(F13)&lt;1.53,0,INT(51.39*(VALUE(F13)-1.5)^1.05))))</f>
      </c>
      <c r="I13" s="378"/>
      <c r="J13" s="370">
        <f>SUM(H12:I15)</f>
        <v>0</v>
      </c>
      <c r="K13" s="198" t="s">
        <v>100</v>
      </c>
    </row>
    <row r="14" spans="1:11" ht="20.25" customHeight="1">
      <c r="A14" s="212"/>
      <c r="B14" s="373"/>
      <c r="C14" s="374"/>
      <c r="D14" s="384"/>
      <c r="E14" s="211" t="s">
        <v>101</v>
      </c>
      <c r="F14" s="375"/>
      <c r="G14" s="376"/>
      <c r="H14" s="377">
        <f>IF(F14="","",IF(F14="記録無",0,IF(VALUE(F14)&lt;0.77,0,INT(0.8465*(VALUE(F14)*100-75)^1.42))))</f>
      </c>
      <c r="I14" s="378"/>
      <c r="J14" s="371"/>
      <c r="K14" s="198" t="s">
        <v>103</v>
      </c>
    </row>
    <row r="15" spans="1:11" ht="20.25" customHeight="1">
      <c r="A15" s="212"/>
      <c r="B15" s="373"/>
      <c r="C15" s="390"/>
      <c r="D15" s="384"/>
      <c r="E15" s="211" t="s">
        <v>104</v>
      </c>
      <c r="F15" s="391"/>
      <c r="G15" s="380"/>
      <c r="H15" s="377">
        <f>IF(F15="","",IF(F15="記録無",0,IF(VALUE(F15)&gt;81.21,0,INT(1.53775*(82-VALUE(F15))^1.81))))</f>
      </c>
      <c r="I15" s="378"/>
      <c r="J15" s="372"/>
      <c r="K15" s="198" t="s">
        <v>106</v>
      </c>
    </row>
    <row r="16" spans="1:10" ht="16.5" customHeight="1">
      <c r="A16" s="213"/>
      <c r="B16" s="213"/>
      <c r="C16" s="213"/>
      <c r="D16" s="213"/>
      <c r="E16" s="213"/>
      <c r="F16" s="213"/>
      <c r="G16" s="213"/>
      <c r="H16" s="213"/>
      <c r="I16" s="213"/>
      <c r="J16" s="213"/>
    </row>
    <row r="17" spans="1:10" ht="27.75" customHeight="1">
      <c r="A17" s="206" t="s">
        <v>86</v>
      </c>
      <c r="B17" s="207"/>
      <c r="C17" s="207" t="s">
        <v>87</v>
      </c>
      <c r="D17" s="206"/>
      <c r="E17" s="206"/>
      <c r="F17" s="206"/>
      <c r="G17" s="206"/>
      <c r="H17" s="206"/>
      <c r="I17" s="206"/>
      <c r="J17" s="206"/>
    </row>
    <row r="18" spans="1:10" ht="12" customHeight="1">
      <c r="A18" s="208" t="s">
        <v>88</v>
      </c>
      <c r="B18" s="208"/>
      <c r="C18" s="296"/>
      <c r="D18" s="240" t="s">
        <v>9</v>
      </c>
      <c r="E18" s="388" t="s">
        <v>89</v>
      </c>
      <c r="F18" s="388"/>
      <c r="G18" s="388" t="s">
        <v>90</v>
      </c>
      <c r="H18" s="388"/>
      <c r="I18" s="388" t="s">
        <v>91</v>
      </c>
      <c r="J18" s="388"/>
    </row>
    <row r="19" spans="1:12" ht="20.25" customHeight="1">
      <c r="A19" s="209" t="s">
        <v>92</v>
      </c>
      <c r="B19" s="210"/>
      <c r="C19" s="232"/>
      <c r="D19" s="239"/>
      <c r="E19" s="389"/>
      <c r="F19" s="389"/>
      <c r="G19" s="389"/>
      <c r="H19" s="389"/>
      <c r="I19" s="389"/>
      <c r="J19" s="389"/>
      <c r="L19" s="198" t="s">
        <v>93</v>
      </c>
    </row>
    <row r="20" spans="1:10" ht="20.25" customHeight="1">
      <c r="A20" s="381" t="s">
        <v>342</v>
      </c>
      <c r="B20" s="382"/>
      <c r="C20" s="383"/>
      <c r="D20" s="384" t="s">
        <v>94</v>
      </c>
      <c r="E20" s="211" t="s">
        <v>95</v>
      </c>
      <c r="F20" s="228"/>
      <c r="G20" s="229"/>
      <c r="H20" s="377">
        <f>IF(F20="","",IF(F20="記録無",0,IF(VALUE(F20)&gt;28.09,0,INT(5.74352*(28.5-VALUE(F20))^1.92))))</f>
      </c>
      <c r="I20" s="378"/>
      <c r="J20" s="211" t="s">
        <v>97</v>
      </c>
    </row>
    <row r="21" spans="1:11" ht="20.25" customHeight="1">
      <c r="A21" s="386"/>
      <c r="B21" s="386"/>
      <c r="C21" s="387"/>
      <c r="D21" s="384"/>
      <c r="E21" s="211" t="s">
        <v>98</v>
      </c>
      <c r="F21" s="385"/>
      <c r="G21" s="385"/>
      <c r="H21" s="377">
        <f>IF(F21="","",IF(F21="記録無",0,IF(VALUE(F21)&lt;1.53,0,INT(51.39*(VALUE(F21)-1.5)^1.05))))</f>
      </c>
      <c r="I21" s="378"/>
      <c r="J21" s="370">
        <f>SUM(H20:I23)</f>
        <v>0</v>
      </c>
      <c r="K21" s="198" t="s">
        <v>100</v>
      </c>
    </row>
    <row r="22" spans="1:11" ht="20.25" customHeight="1">
      <c r="A22" s="212"/>
      <c r="B22" s="373"/>
      <c r="C22" s="374"/>
      <c r="D22" s="384"/>
      <c r="E22" s="211" t="s">
        <v>101</v>
      </c>
      <c r="F22" s="375"/>
      <c r="G22" s="376"/>
      <c r="H22" s="377">
        <f>IF(F22="","",IF(F22="記録無",0,IF(VALUE(F22)&lt;0.77,0,INT(0.8465*(VALUE(F22)*100-75)^1.42))))</f>
      </c>
      <c r="I22" s="378"/>
      <c r="J22" s="371"/>
      <c r="K22" s="198" t="s">
        <v>103</v>
      </c>
    </row>
    <row r="23" spans="1:11" ht="20.25" customHeight="1">
      <c r="A23" s="212"/>
      <c r="B23" s="373"/>
      <c r="C23" s="379"/>
      <c r="D23" s="384"/>
      <c r="E23" s="211" t="s">
        <v>104</v>
      </c>
      <c r="F23" s="380"/>
      <c r="G23" s="380"/>
      <c r="H23" s="377">
        <f>IF(F23="","",IF(F23="記録無",0,IF(VALUE(F23)&gt;81.21,0,INT(1.53775*(82-VALUE(F23))^1.81))))</f>
      </c>
      <c r="I23" s="378"/>
      <c r="J23" s="372"/>
      <c r="K23" s="198" t="s">
        <v>106</v>
      </c>
    </row>
    <row r="24" spans="1:10" ht="16.5" customHeight="1">
      <c r="A24" s="213"/>
      <c r="B24" s="213"/>
      <c r="C24" s="213"/>
      <c r="D24" s="213"/>
      <c r="E24" s="213"/>
      <c r="F24" s="213"/>
      <c r="G24" s="213"/>
      <c r="H24" s="213"/>
      <c r="I24" s="213"/>
      <c r="J24" s="213"/>
    </row>
    <row r="25" spans="1:10" ht="27.75" customHeight="1">
      <c r="A25" s="206" t="s">
        <v>86</v>
      </c>
      <c r="B25" s="207"/>
      <c r="C25" s="207" t="s">
        <v>87</v>
      </c>
      <c r="D25" s="206"/>
      <c r="E25" s="206"/>
      <c r="F25" s="206"/>
      <c r="G25" s="206"/>
      <c r="H25" s="206"/>
      <c r="I25" s="206"/>
      <c r="J25" s="206"/>
    </row>
    <row r="26" spans="1:10" ht="12" customHeight="1">
      <c r="A26" s="208" t="s">
        <v>88</v>
      </c>
      <c r="B26" s="208"/>
      <c r="C26" s="296"/>
      <c r="D26" s="240" t="s">
        <v>9</v>
      </c>
      <c r="E26" s="388" t="s">
        <v>89</v>
      </c>
      <c r="F26" s="388"/>
      <c r="G26" s="388" t="s">
        <v>90</v>
      </c>
      <c r="H26" s="388"/>
      <c r="I26" s="388" t="s">
        <v>91</v>
      </c>
      <c r="J26" s="388"/>
    </row>
    <row r="27" spans="1:12" ht="20.25" customHeight="1">
      <c r="A27" s="209" t="s">
        <v>92</v>
      </c>
      <c r="B27" s="210"/>
      <c r="C27" s="232"/>
      <c r="D27" s="239"/>
      <c r="E27" s="389"/>
      <c r="F27" s="389"/>
      <c r="G27" s="389"/>
      <c r="H27" s="389"/>
      <c r="I27" s="389"/>
      <c r="J27" s="389"/>
      <c r="L27" s="198" t="s">
        <v>93</v>
      </c>
    </row>
    <row r="28" spans="1:10" ht="20.25" customHeight="1">
      <c r="A28" s="381" t="s">
        <v>342</v>
      </c>
      <c r="B28" s="382"/>
      <c r="C28" s="383"/>
      <c r="D28" s="384" t="s">
        <v>94</v>
      </c>
      <c r="E28" s="211" t="s">
        <v>95</v>
      </c>
      <c r="F28" s="228"/>
      <c r="G28" s="229"/>
      <c r="H28" s="377">
        <f>IF(F28="","",IF(F28="記録無",0,IF(VALUE(F28)&gt;28.09,0,INT(5.74352*(28.5-VALUE(F28))^1.92))))</f>
      </c>
      <c r="I28" s="378"/>
      <c r="J28" s="211" t="s">
        <v>97</v>
      </c>
    </row>
    <row r="29" spans="1:11" ht="20.25" customHeight="1">
      <c r="A29" s="386"/>
      <c r="B29" s="386"/>
      <c r="C29" s="387"/>
      <c r="D29" s="384"/>
      <c r="E29" s="211" t="s">
        <v>98</v>
      </c>
      <c r="F29" s="385"/>
      <c r="G29" s="385"/>
      <c r="H29" s="377">
        <f>IF(F29="","",IF(F29="記録無",0,IF(VALUE(F29)&lt;1.53,0,INT(51.39*(VALUE(F29)-1.5)^1.05))))</f>
      </c>
      <c r="I29" s="378"/>
      <c r="J29" s="370">
        <f>SUM(H28:I31)</f>
        <v>0</v>
      </c>
      <c r="K29" s="198" t="s">
        <v>100</v>
      </c>
    </row>
    <row r="30" spans="1:11" ht="20.25" customHeight="1">
      <c r="A30" s="212"/>
      <c r="B30" s="373"/>
      <c r="C30" s="374"/>
      <c r="D30" s="384"/>
      <c r="E30" s="211" t="s">
        <v>101</v>
      </c>
      <c r="F30" s="375"/>
      <c r="G30" s="376"/>
      <c r="H30" s="377">
        <f>IF(F30="","",IF(F30="記録無",0,IF(VALUE(F30)&lt;0.77,0,INT(0.8465*(VALUE(F30)*100-75)^1.42))))</f>
      </c>
      <c r="I30" s="378"/>
      <c r="J30" s="371"/>
      <c r="K30" s="198" t="s">
        <v>103</v>
      </c>
    </row>
    <row r="31" spans="1:11" ht="20.25" customHeight="1">
      <c r="A31" s="212"/>
      <c r="B31" s="373"/>
      <c r="C31" s="379"/>
      <c r="D31" s="384"/>
      <c r="E31" s="211" t="s">
        <v>104</v>
      </c>
      <c r="F31" s="380"/>
      <c r="G31" s="380"/>
      <c r="H31" s="377">
        <f>IF(F31="","",IF(F31="記録無",0,IF(VALUE(F31)&gt;81.21,0,INT(1.53775*(82-VALUE(F31))^1.81))))</f>
      </c>
      <c r="I31" s="378"/>
      <c r="J31" s="372"/>
      <c r="K31" s="198" t="s">
        <v>106</v>
      </c>
    </row>
    <row r="32" spans="1:10" ht="16.5" customHeight="1">
      <c r="A32" s="213"/>
      <c r="B32" s="213"/>
      <c r="C32" s="213"/>
      <c r="D32" s="213"/>
      <c r="E32" s="213"/>
      <c r="F32" s="213"/>
      <c r="G32" s="213"/>
      <c r="H32" s="213"/>
      <c r="I32" s="213"/>
      <c r="J32" s="213"/>
    </row>
    <row r="33" spans="1:10" ht="27.75" customHeight="1">
      <c r="A33" s="206" t="s">
        <v>86</v>
      </c>
      <c r="B33" s="207"/>
      <c r="C33" s="207" t="s">
        <v>87</v>
      </c>
      <c r="D33" s="206"/>
      <c r="E33" s="206"/>
      <c r="F33" s="206"/>
      <c r="G33" s="206"/>
      <c r="H33" s="206"/>
      <c r="I33" s="206"/>
      <c r="J33" s="206"/>
    </row>
    <row r="34" spans="1:10" ht="12" customHeight="1">
      <c r="A34" s="208" t="s">
        <v>88</v>
      </c>
      <c r="B34" s="208"/>
      <c r="C34" s="296"/>
      <c r="D34" s="240" t="s">
        <v>9</v>
      </c>
      <c r="E34" s="388" t="s">
        <v>89</v>
      </c>
      <c r="F34" s="388"/>
      <c r="G34" s="388" t="s">
        <v>90</v>
      </c>
      <c r="H34" s="388"/>
      <c r="I34" s="388" t="s">
        <v>91</v>
      </c>
      <c r="J34" s="388"/>
    </row>
    <row r="35" spans="1:12" ht="20.25" customHeight="1">
      <c r="A35" s="209" t="s">
        <v>92</v>
      </c>
      <c r="B35" s="210"/>
      <c r="C35" s="232"/>
      <c r="D35" s="239"/>
      <c r="E35" s="389"/>
      <c r="F35" s="389"/>
      <c r="G35" s="389"/>
      <c r="H35" s="389"/>
      <c r="I35" s="389"/>
      <c r="J35" s="389"/>
      <c r="L35" s="198" t="s">
        <v>93</v>
      </c>
    </row>
    <row r="36" spans="1:10" ht="20.25" customHeight="1">
      <c r="A36" s="381" t="s">
        <v>342</v>
      </c>
      <c r="B36" s="382"/>
      <c r="C36" s="383"/>
      <c r="D36" s="384" t="s">
        <v>94</v>
      </c>
      <c r="E36" s="211" t="s">
        <v>95</v>
      </c>
      <c r="F36" s="228"/>
      <c r="G36" s="229"/>
      <c r="H36" s="377">
        <f>IF(F36="","",IF(F36="記録無",0,IF(VALUE(F36)&gt;28.09,0,INT(5.74352*(28.5-VALUE(F36))^1.92))))</f>
      </c>
      <c r="I36" s="378"/>
      <c r="J36" s="211" t="s">
        <v>97</v>
      </c>
    </row>
    <row r="37" spans="1:11" ht="20.25" customHeight="1">
      <c r="A37" s="386"/>
      <c r="B37" s="386"/>
      <c r="C37" s="387"/>
      <c r="D37" s="384"/>
      <c r="E37" s="211" t="s">
        <v>98</v>
      </c>
      <c r="F37" s="385"/>
      <c r="G37" s="385"/>
      <c r="H37" s="377">
        <f>IF(F37="","",IF(F37="記録無",0,IF(VALUE(F37)&lt;1.53,0,INT(51.39*(VALUE(F37)-1.5)^1.05))))</f>
      </c>
      <c r="I37" s="378"/>
      <c r="J37" s="370">
        <f>SUM(H36:I39)</f>
        <v>0</v>
      </c>
      <c r="K37" s="198" t="s">
        <v>100</v>
      </c>
    </row>
    <row r="38" spans="1:11" ht="20.25" customHeight="1">
      <c r="A38" s="212"/>
      <c r="B38" s="373"/>
      <c r="C38" s="374"/>
      <c r="D38" s="384"/>
      <c r="E38" s="211" t="s">
        <v>101</v>
      </c>
      <c r="F38" s="375"/>
      <c r="G38" s="376"/>
      <c r="H38" s="377">
        <f>IF(F38="","",IF(F38="記録無",0,IF(VALUE(F38)&lt;0.77,0,INT(0.8465*(VALUE(F38)*100-75)^1.42))))</f>
      </c>
      <c r="I38" s="378"/>
      <c r="J38" s="371"/>
      <c r="K38" s="198" t="s">
        <v>103</v>
      </c>
    </row>
    <row r="39" spans="1:11" ht="20.25" customHeight="1">
      <c r="A39" s="212"/>
      <c r="B39" s="373"/>
      <c r="C39" s="379"/>
      <c r="D39" s="384"/>
      <c r="E39" s="211" t="s">
        <v>104</v>
      </c>
      <c r="F39" s="380"/>
      <c r="G39" s="380"/>
      <c r="H39" s="377">
        <f>IF(F39="","",IF(F39="記録無",0,IF(VALUE(F39)&gt;81.21,0,INT(1.53775*(82-VALUE(F39))^1.81))))</f>
      </c>
      <c r="I39" s="378"/>
      <c r="J39" s="372"/>
      <c r="K39" s="198" t="s">
        <v>106</v>
      </c>
    </row>
    <row r="40" spans="1:10" ht="16.5" customHeight="1">
      <c r="A40" s="213"/>
      <c r="B40" s="213"/>
      <c r="C40" s="213"/>
      <c r="D40" s="213"/>
      <c r="E40" s="213"/>
      <c r="F40" s="213"/>
      <c r="G40" s="213"/>
      <c r="H40" s="213"/>
      <c r="I40" s="213"/>
      <c r="J40" s="213"/>
    </row>
    <row r="41" spans="1:10" ht="27.75" customHeight="1">
      <c r="A41" s="206" t="s">
        <v>86</v>
      </c>
      <c r="B41" s="207"/>
      <c r="C41" s="207" t="s">
        <v>87</v>
      </c>
      <c r="D41" s="206"/>
      <c r="E41" s="206"/>
      <c r="F41" s="206"/>
      <c r="G41" s="206"/>
      <c r="H41" s="206"/>
      <c r="I41" s="206"/>
      <c r="J41" s="206"/>
    </row>
    <row r="42" spans="1:10" ht="12" customHeight="1">
      <c r="A42" s="208" t="s">
        <v>88</v>
      </c>
      <c r="B42" s="208"/>
      <c r="C42" s="296"/>
      <c r="D42" s="240" t="s">
        <v>9</v>
      </c>
      <c r="E42" s="388" t="s">
        <v>89</v>
      </c>
      <c r="F42" s="388"/>
      <c r="G42" s="388" t="s">
        <v>90</v>
      </c>
      <c r="H42" s="388"/>
      <c r="I42" s="388" t="s">
        <v>91</v>
      </c>
      <c r="J42" s="388"/>
    </row>
    <row r="43" spans="1:12" ht="20.25" customHeight="1">
      <c r="A43" s="209" t="s">
        <v>92</v>
      </c>
      <c r="B43" s="210"/>
      <c r="C43" s="232"/>
      <c r="D43" s="239"/>
      <c r="E43" s="389"/>
      <c r="F43" s="389"/>
      <c r="G43" s="389"/>
      <c r="H43" s="389"/>
      <c r="I43" s="389"/>
      <c r="J43" s="389"/>
      <c r="L43" s="198" t="s">
        <v>93</v>
      </c>
    </row>
    <row r="44" spans="1:10" ht="20.25" customHeight="1">
      <c r="A44" s="381" t="s">
        <v>342</v>
      </c>
      <c r="B44" s="382"/>
      <c r="C44" s="383"/>
      <c r="D44" s="384" t="s">
        <v>94</v>
      </c>
      <c r="E44" s="211" t="s">
        <v>95</v>
      </c>
      <c r="F44" s="228"/>
      <c r="G44" s="229"/>
      <c r="H44" s="377">
        <f>IF(F44="","",IF(F44="記録無",0,IF(VALUE(F44)&gt;28.09,0,INT(5.74352*(28.5-VALUE(F44))^1.92))))</f>
      </c>
      <c r="I44" s="378"/>
      <c r="J44" s="211" t="s">
        <v>97</v>
      </c>
    </row>
    <row r="45" spans="1:11" ht="20.25" customHeight="1">
      <c r="A45" s="386"/>
      <c r="B45" s="386"/>
      <c r="C45" s="387"/>
      <c r="D45" s="384"/>
      <c r="E45" s="211" t="s">
        <v>98</v>
      </c>
      <c r="F45" s="385"/>
      <c r="G45" s="385"/>
      <c r="H45" s="377">
        <f>IF(F45="","",IF(F45="記録無",0,IF(VALUE(F45)&lt;1.53,0,INT(51.39*(VALUE(F45)-1.5)^1.05))))</f>
      </c>
      <c r="I45" s="378"/>
      <c r="J45" s="370">
        <f>SUM(H45:I47)</f>
        <v>0</v>
      </c>
      <c r="K45" s="198" t="s">
        <v>100</v>
      </c>
    </row>
    <row r="46" spans="1:11" ht="20.25" customHeight="1">
      <c r="A46" s="212"/>
      <c r="B46" s="373"/>
      <c r="C46" s="374"/>
      <c r="D46" s="384"/>
      <c r="E46" s="211" t="s">
        <v>101</v>
      </c>
      <c r="F46" s="375"/>
      <c r="G46" s="376"/>
      <c r="H46" s="377">
        <f>IF(F46="","",IF(F46="記録無",0,IF(VALUE(F46)&lt;0.77,0,INT(0.8465*(VALUE(F46)*100-75)^1.42))))</f>
      </c>
      <c r="I46" s="378"/>
      <c r="J46" s="371"/>
      <c r="K46" s="198" t="s">
        <v>103</v>
      </c>
    </row>
    <row r="47" spans="1:11" ht="20.25" customHeight="1">
      <c r="A47" s="212"/>
      <c r="B47" s="373"/>
      <c r="C47" s="379"/>
      <c r="D47" s="384"/>
      <c r="E47" s="211" t="s">
        <v>104</v>
      </c>
      <c r="F47" s="380"/>
      <c r="G47" s="380"/>
      <c r="H47" s="377">
        <f>IF(F47="","",IF(F47="記録無",0,IF(VALUE(F47)&gt;81.21,0,INT(1.53775*(82-VALUE(F47))^1.81))))</f>
      </c>
      <c r="I47" s="378"/>
      <c r="J47" s="372"/>
      <c r="K47" s="198" t="s">
        <v>106</v>
      </c>
    </row>
    <row r="48" spans="1:10" ht="12" customHeight="1">
      <c r="A48" s="213"/>
      <c r="B48" s="213"/>
      <c r="C48" s="213"/>
      <c r="D48" s="213"/>
      <c r="E48" s="213"/>
      <c r="F48" s="213"/>
      <c r="G48" s="213"/>
      <c r="H48" s="213"/>
      <c r="I48" s="213"/>
      <c r="J48" s="213"/>
    </row>
  </sheetData>
  <sheetProtection sheet="1" selectLockedCells="1"/>
  <mergeCells count="113">
    <mergeCell ref="E2:F2"/>
    <mergeCell ref="G2:H2"/>
    <mergeCell ref="I2:J2"/>
    <mergeCell ref="E3:F3"/>
    <mergeCell ref="G3:H3"/>
    <mergeCell ref="I3:J3"/>
    <mergeCell ref="A4:C4"/>
    <mergeCell ref="D4:D7"/>
    <mergeCell ref="H4:I4"/>
    <mergeCell ref="F5:G5"/>
    <mergeCell ref="H5:I5"/>
    <mergeCell ref="J5:J7"/>
    <mergeCell ref="B6:C6"/>
    <mergeCell ref="F6:G6"/>
    <mergeCell ref="H6:I6"/>
    <mergeCell ref="B7:C7"/>
    <mergeCell ref="F7:G7"/>
    <mergeCell ref="H7:I7"/>
    <mergeCell ref="E10:F10"/>
    <mergeCell ref="G10:H10"/>
    <mergeCell ref="I10:J10"/>
    <mergeCell ref="E11:F11"/>
    <mergeCell ref="G11:H11"/>
    <mergeCell ref="I11:J11"/>
    <mergeCell ref="A12:C12"/>
    <mergeCell ref="D12:D15"/>
    <mergeCell ref="H12:I12"/>
    <mergeCell ref="F13:G13"/>
    <mergeCell ref="H13:I13"/>
    <mergeCell ref="A13:C13"/>
    <mergeCell ref="J13:J15"/>
    <mergeCell ref="B14:C14"/>
    <mergeCell ref="F14:G14"/>
    <mergeCell ref="H14:I14"/>
    <mergeCell ref="B15:C15"/>
    <mergeCell ref="F15:G15"/>
    <mergeCell ref="H15:I15"/>
    <mergeCell ref="E18:F18"/>
    <mergeCell ref="G18:H18"/>
    <mergeCell ref="I18:J18"/>
    <mergeCell ref="E19:F19"/>
    <mergeCell ref="G19:H19"/>
    <mergeCell ref="I19:J19"/>
    <mergeCell ref="A20:C20"/>
    <mergeCell ref="D20:D23"/>
    <mergeCell ref="H20:I20"/>
    <mergeCell ref="F21:G21"/>
    <mergeCell ref="H21:I21"/>
    <mergeCell ref="A21:C21"/>
    <mergeCell ref="J21:J23"/>
    <mergeCell ref="B22:C22"/>
    <mergeCell ref="F22:G22"/>
    <mergeCell ref="H22:I22"/>
    <mergeCell ref="B23:C23"/>
    <mergeCell ref="F23:G23"/>
    <mergeCell ref="H23:I23"/>
    <mergeCell ref="E26:F26"/>
    <mergeCell ref="G26:H26"/>
    <mergeCell ref="I26:J26"/>
    <mergeCell ref="E27:F27"/>
    <mergeCell ref="G27:H27"/>
    <mergeCell ref="I27:J27"/>
    <mergeCell ref="A28:C28"/>
    <mergeCell ref="D28:D31"/>
    <mergeCell ref="H28:I28"/>
    <mergeCell ref="F29:G29"/>
    <mergeCell ref="H29:I29"/>
    <mergeCell ref="A29:C29"/>
    <mergeCell ref="J29:J31"/>
    <mergeCell ref="B30:C30"/>
    <mergeCell ref="F30:G30"/>
    <mergeCell ref="H30:I30"/>
    <mergeCell ref="B31:C31"/>
    <mergeCell ref="F31:G31"/>
    <mergeCell ref="H31:I31"/>
    <mergeCell ref="E34:F34"/>
    <mergeCell ref="G34:H34"/>
    <mergeCell ref="I34:J34"/>
    <mergeCell ref="E35:F35"/>
    <mergeCell ref="G35:H35"/>
    <mergeCell ref="I35:J35"/>
    <mergeCell ref="A36:C36"/>
    <mergeCell ref="D36:D39"/>
    <mergeCell ref="H36:I36"/>
    <mergeCell ref="F37:G37"/>
    <mergeCell ref="H37:I37"/>
    <mergeCell ref="A37:C37"/>
    <mergeCell ref="J37:J39"/>
    <mergeCell ref="B38:C38"/>
    <mergeCell ref="F38:G38"/>
    <mergeCell ref="H38:I38"/>
    <mergeCell ref="B39:C39"/>
    <mergeCell ref="F39:G39"/>
    <mergeCell ref="H39:I39"/>
    <mergeCell ref="E42:F42"/>
    <mergeCell ref="G42:H42"/>
    <mergeCell ref="I42:J42"/>
    <mergeCell ref="E43:F43"/>
    <mergeCell ref="G43:H43"/>
    <mergeCell ref="I43:J43"/>
    <mergeCell ref="A44:C44"/>
    <mergeCell ref="D44:D47"/>
    <mergeCell ref="H44:I44"/>
    <mergeCell ref="F45:G45"/>
    <mergeCell ref="H45:I45"/>
    <mergeCell ref="A45:C45"/>
    <mergeCell ref="J45:J47"/>
    <mergeCell ref="B46:C46"/>
    <mergeCell ref="F46:G46"/>
    <mergeCell ref="H46:I46"/>
    <mergeCell ref="B47:C47"/>
    <mergeCell ref="F47:G47"/>
    <mergeCell ref="H47:I47"/>
  </mergeCells>
  <conditionalFormatting sqref="D30 G19 D21 D12 G27 A3:D3 G2 D39 G35 G11 G43">
    <cfRule type="cellIs" priority="7" dxfId="0" operator="equal" stopIfTrue="1">
      <formula>0</formula>
    </cfRule>
  </conditionalFormatting>
  <conditionalFormatting sqref="A4 A12:A13 A20:A21 A28:A29 A36:A37 A44:A45">
    <cfRule type="cellIs" priority="6" dxfId="0" operator="equal" stopIfTrue="1">
      <formula>0</formula>
    </cfRule>
  </conditionalFormatting>
  <dataValidations count="1">
    <dataValidation allowBlank="1" showInputMessage="1" showErrorMessage="1" imeMode="halfKatakana" sqref="C2 C10 C18 C26 C34 C42"/>
  </dataValidations>
  <printOptions horizontalCentered="1"/>
  <pageMargins left="0.7874015748031497" right="0.7874015748031497" top="0.38" bottom="0" header="0.5118110236220472" footer="0"/>
  <pageSetup orientation="portrait" paperSize="9" scale="90" r:id="rId1"/>
</worksheet>
</file>

<file path=xl/worksheets/sheet4.xml><?xml version="1.0" encoding="utf-8"?>
<worksheet xmlns="http://schemas.openxmlformats.org/spreadsheetml/2006/main" xmlns:r="http://schemas.openxmlformats.org/officeDocument/2006/relationships">
  <sheetPr>
    <tabColor rgb="FFFF0000"/>
  </sheetPr>
  <dimension ref="A1:AJ62"/>
  <sheetViews>
    <sheetView showGridLines="0" view="pageBreakPreview" zoomScale="90" zoomScaleNormal="80" zoomScaleSheetLayoutView="90" zoomScalePageLayoutView="0" workbookViewId="0" topLeftCell="A1">
      <selection activeCell="C3" sqref="C3"/>
    </sheetView>
  </sheetViews>
  <sheetFormatPr defaultColWidth="9.00390625" defaultRowHeight="13.5"/>
  <cols>
    <col min="1" max="1" width="3.375" style="1" customWidth="1"/>
    <col min="2" max="2" width="7.625" style="1" customWidth="1"/>
    <col min="3" max="3" width="14.875" style="1" customWidth="1"/>
    <col min="4" max="4" width="13.875" style="1" customWidth="1"/>
    <col min="5" max="5" width="3.625" style="1" customWidth="1"/>
    <col min="6" max="7" width="4.625" style="1" customWidth="1"/>
    <col min="8" max="8" width="11.875" style="3" customWidth="1"/>
    <col min="9" max="9" width="9.00390625" style="1" customWidth="1"/>
    <col min="10" max="10" width="4.25390625" style="1" customWidth="1"/>
    <col min="11" max="11" width="11.875" style="3" customWidth="1"/>
    <col min="12" max="12" width="9.00390625" style="1" customWidth="1"/>
    <col min="13" max="13" width="4.25390625" style="1" customWidth="1"/>
    <col min="14" max="14" width="3.875" style="1" customWidth="1"/>
    <col min="15" max="15" width="5.00390625" style="3" customWidth="1"/>
    <col min="16" max="16" width="5.00390625" style="1" customWidth="1"/>
    <col min="17" max="17" width="14.125" style="1" customWidth="1"/>
    <col min="18" max="18" width="16.875" style="171" hidden="1" customWidth="1"/>
    <col min="19" max="19" width="4.375" style="171" hidden="1" customWidth="1"/>
    <col min="20" max="20" width="11.625" style="171" hidden="1" customWidth="1"/>
    <col min="21" max="21" width="5.00390625" style="171" hidden="1" customWidth="1"/>
    <col min="22" max="22" width="5.75390625" style="175" hidden="1" customWidth="1"/>
    <col min="23" max="23" width="4.75390625" style="175" hidden="1" customWidth="1"/>
    <col min="24" max="24" width="5.75390625" style="175" hidden="1" customWidth="1"/>
    <col min="25" max="25" width="4.75390625" style="175" hidden="1" customWidth="1"/>
    <col min="26" max="26" width="5.75390625" style="175" hidden="1" customWidth="1"/>
    <col min="27" max="27" width="3.00390625" style="171" hidden="1" customWidth="1"/>
    <col min="28" max="28" width="6.00390625" style="171" hidden="1" customWidth="1"/>
    <col min="29" max="29" width="3.875" style="171" hidden="1" customWidth="1"/>
    <col min="30" max="30" width="13.625" style="173" hidden="1" customWidth="1"/>
    <col min="31" max="31" width="6.125" style="171" hidden="1" customWidth="1"/>
    <col min="32" max="33" width="9.00390625" style="171" customWidth="1"/>
    <col min="34" max="16384" width="9.00390625" style="1" customWidth="1"/>
  </cols>
  <sheetData>
    <row r="1" spans="1:14" ht="25.5" customHeight="1">
      <c r="A1" s="10" t="s">
        <v>22</v>
      </c>
      <c r="B1" s="6"/>
      <c r="C1" s="5" t="s">
        <v>270</v>
      </c>
      <c r="D1" s="6"/>
      <c r="E1" s="6"/>
      <c r="F1" s="6"/>
      <c r="G1" s="6"/>
      <c r="H1" s="7"/>
      <c r="I1" s="6"/>
      <c r="J1" s="6"/>
      <c r="K1" s="7"/>
      <c r="L1" s="6"/>
      <c r="M1" s="6"/>
      <c r="N1" s="6"/>
    </row>
    <row r="2" spans="1:31" s="2" customFormat="1" ht="12" customHeight="1">
      <c r="A2" s="8"/>
      <c r="B2" s="8"/>
      <c r="C2" s="8"/>
      <c r="D2" s="8"/>
      <c r="E2" s="8"/>
      <c r="F2" s="8"/>
      <c r="G2" s="8"/>
      <c r="H2" s="9"/>
      <c r="I2" s="8"/>
      <c r="J2" s="8"/>
      <c r="K2" s="9"/>
      <c r="L2" s="8"/>
      <c r="M2" s="8"/>
      <c r="N2" s="8"/>
      <c r="O2" s="4"/>
      <c r="R2" s="171"/>
      <c r="S2" s="171"/>
      <c r="T2" s="171"/>
      <c r="U2" s="171"/>
      <c r="V2" s="175"/>
      <c r="W2" s="175"/>
      <c r="X2" s="175"/>
      <c r="Y2" s="175"/>
      <c r="Z2" s="175"/>
      <c r="AA2" s="171"/>
      <c r="AB2" s="171"/>
      <c r="AC2" s="171"/>
      <c r="AD2" s="173"/>
      <c r="AE2" s="171"/>
    </row>
    <row r="3" spans="1:31" s="2" customFormat="1" ht="25.5" customHeight="1">
      <c r="A3" s="8"/>
      <c r="B3" s="19" t="s">
        <v>23</v>
      </c>
      <c r="C3" s="476"/>
      <c r="D3" s="8"/>
      <c r="E3" s="8"/>
      <c r="F3" s="8"/>
      <c r="G3" s="8"/>
      <c r="H3" s="9"/>
      <c r="I3" s="15" t="s">
        <v>69</v>
      </c>
      <c r="J3" s="497"/>
      <c r="K3" s="497"/>
      <c r="L3" s="497"/>
      <c r="M3" s="220" t="s">
        <v>70</v>
      </c>
      <c r="N3" s="8"/>
      <c r="O3" s="4"/>
      <c r="R3" s="171"/>
      <c r="S3" s="171"/>
      <c r="T3" s="171"/>
      <c r="U3" s="171"/>
      <c r="V3" s="175"/>
      <c r="W3" s="175"/>
      <c r="X3" s="175"/>
      <c r="Y3" s="175"/>
      <c r="Z3" s="175"/>
      <c r="AA3" s="171"/>
      <c r="AB3" s="171"/>
      <c r="AC3" s="171"/>
      <c r="AD3" s="173"/>
      <c r="AE3" s="171"/>
    </row>
    <row r="4" spans="1:31" s="2" customFormat="1" ht="25.5" customHeight="1">
      <c r="A4" s="8"/>
      <c r="B4" s="19" t="s">
        <v>24</v>
      </c>
      <c r="C4" s="476"/>
      <c r="D4" s="19" t="s">
        <v>27</v>
      </c>
      <c r="E4" s="8"/>
      <c r="F4" s="8"/>
      <c r="G4" s="8"/>
      <c r="H4" s="9"/>
      <c r="I4" s="16" t="s">
        <v>71</v>
      </c>
      <c r="J4" s="234" t="s">
        <v>72</v>
      </c>
      <c r="K4" s="480"/>
      <c r="L4" s="480"/>
      <c r="M4" s="480"/>
      <c r="N4" s="480"/>
      <c r="O4" s="480"/>
      <c r="R4" s="171"/>
      <c r="S4" s="171"/>
      <c r="T4" s="171"/>
      <c r="U4" s="171"/>
      <c r="V4" s="175"/>
      <c r="W4" s="175"/>
      <c r="X4" s="175"/>
      <c r="Y4" s="175"/>
      <c r="Z4" s="175"/>
      <c r="AA4" s="171"/>
      <c r="AB4" s="171"/>
      <c r="AC4" s="171"/>
      <c r="AD4" s="173"/>
      <c r="AE4" s="171"/>
    </row>
    <row r="5" spans="1:31" s="2" customFormat="1" ht="25.5" customHeight="1">
      <c r="A5" s="8"/>
      <c r="B5" s="14" t="s">
        <v>25</v>
      </c>
      <c r="C5" s="477"/>
      <c r="D5" s="14" t="s">
        <v>28</v>
      </c>
      <c r="E5" s="8"/>
      <c r="F5" s="8"/>
      <c r="G5" s="8"/>
      <c r="H5" s="9"/>
      <c r="I5" s="17" t="s">
        <v>73</v>
      </c>
      <c r="J5" s="498"/>
      <c r="K5" s="499"/>
      <c r="L5" s="499"/>
      <c r="M5" s="499"/>
      <c r="N5" s="499"/>
      <c r="O5" s="499"/>
      <c r="R5" s="171"/>
      <c r="S5" s="171"/>
      <c r="T5" s="171"/>
      <c r="U5" s="171"/>
      <c r="V5" s="175"/>
      <c r="W5" s="175"/>
      <c r="X5" s="175"/>
      <c r="Y5" s="175"/>
      <c r="Z5" s="175"/>
      <c r="AA5" s="171"/>
      <c r="AB5" s="171"/>
      <c r="AC5" s="171"/>
      <c r="AD5" s="173"/>
      <c r="AE5" s="171"/>
    </row>
    <row r="6" spans="1:31" s="2" customFormat="1" ht="25.5" customHeight="1">
      <c r="A6" s="8"/>
      <c r="B6" s="8" t="s">
        <v>300</v>
      </c>
      <c r="C6" s="478"/>
      <c r="D6" s="8" t="s">
        <v>29</v>
      </c>
      <c r="E6" s="8"/>
      <c r="F6" s="8"/>
      <c r="G6" s="8"/>
      <c r="H6" s="9"/>
      <c r="I6" s="18" t="s">
        <v>74</v>
      </c>
      <c r="J6" s="498"/>
      <c r="K6" s="499"/>
      <c r="L6" s="499"/>
      <c r="M6" s="499"/>
      <c r="N6" s="499"/>
      <c r="O6" s="499"/>
      <c r="R6" s="171"/>
      <c r="S6" s="171"/>
      <c r="T6" s="171"/>
      <c r="U6" s="171"/>
      <c r="V6" s="175"/>
      <c r="W6" s="175"/>
      <c r="X6" s="175"/>
      <c r="Y6" s="175"/>
      <c r="Z6" s="175"/>
      <c r="AA6" s="171"/>
      <c r="AB6" s="171"/>
      <c r="AC6" s="171"/>
      <c r="AD6" s="173"/>
      <c r="AE6" s="171"/>
    </row>
    <row r="7" spans="1:31" s="2" customFormat="1" ht="25.5" customHeight="1">
      <c r="A7" s="8"/>
      <c r="B7" s="19" t="s">
        <v>26</v>
      </c>
      <c r="C7" s="476"/>
      <c r="D7" s="19" t="s">
        <v>30</v>
      </c>
      <c r="E7" s="8"/>
      <c r="F7" s="8"/>
      <c r="G7" s="8"/>
      <c r="H7" s="9"/>
      <c r="I7" s="8"/>
      <c r="J7" s="8"/>
      <c r="K7" s="9"/>
      <c r="L7" s="8"/>
      <c r="M7" s="8"/>
      <c r="N7" s="8"/>
      <c r="O7" s="4"/>
      <c r="R7" s="171"/>
      <c r="S7" s="171"/>
      <c r="T7" s="171"/>
      <c r="U7" s="171"/>
      <c r="V7" s="175"/>
      <c r="W7" s="175"/>
      <c r="X7" s="175"/>
      <c r="Y7" s="175"/>
      <c r="Z7" s="175"/>
      <c r="AA7" s="171"/>
      <c r="AB7" s="171"/>
      <c r="AC7" s="171"/>
      <c r="AD7" s="173"/>
      <c r="AE7" s="171"/>
    </row>
    <row r="8" spans="1:31" s="2" customFormat="1" ht="19.5" customHeight="1">
      <c r="A8" s="8"/>
      <c r="B8" s="8"/>
      <c r="C8" s="8"/>
      <c r="D8" s="8"/>
      <c r="E8" s="8"/>
      <c r="F8" s="8"/>
      <c r="G8" s="8"/>
      <c r="H8" s="9"/>
      <c r="I8" s="8"/>
      <c r="J8" s="8"/>
      <c r="K8" s="9"/>
      <c r="L8" s="8"/>
      <c r="M8" s="8"/>
      <c r="N8" s="8"/>
      <c r="O8" s="4"/>
      <c r="R8" s="171"/>
      <c r="S8" s="171"/>
      <c r="T8" s="171"/>
      <c r="U8" s="171"/>
      <c r="V8" s="175"/>
      <c r="W8" s="175"/>
      <c r="X8" s="175"/>
      <c r="Y8" s="175"/>
      <c r="Z8" s="175"/>
      <c r="AA8" s="171"/>
      <c r="AB8" s="171"/>
      <c r="AC8" s="171"/>
      <c r="AD8" s="173"/>
      <c r="AE8" s="171"/>
    </row>
    <row r="9" spans="1:32" ht="26.25" customHeight="1" thickBot="1">
      <c r="A9" s="20" t="s">
        <v>5</v>
      </c>
      <c r="B9" s="162" t="s">
        <v>292</v>
      </c>
      <c r="C9" s="27" t="s">
        <v>0</v>
      </c>
      <c r="D9" s="21" t="s">
        <v>21</v>
      </c>
      <c r="E9" s="164" t="s">
        <v>1</v>
      </c>
      <c r="F9" s="22" t="s">
        <v>2</v>
      </c>
      <c r="G9" s="22" t="s">
        <v>3</v>
      </c>
      <c r="H9" s="23" t="s">
        <v>6</v>
      </c>
      <c r="I9" s="25" t="s">
        <v>8</v>
      </c>
      <c r="J9" s="53" t="s">
        <v>120</v>
      </c>
      <c r="K9" s="26" t="s">
        <v>7</v>
      </c>
      <c r="L9" s="27" t="s">
        <v>8</v>
      </c>
      <c r="M9" s="54" t="s">
        <v>120</v>
      </c>
      <c r="N9" s="166" t="s">
        <v>294</v>
      </c>
      <c r="O9" s="169" t="s">
        <v>122</v>
      </c>
      <c r="P9" s="24" t="s">
        <v>123</v>
      </c>
      <c r="R9" s="174"/>
      <c r="S9" s="173"/>
      <c r="T9" s="174"/>
      <c r="U9" s="173"/>
      <c r="V9" s="176"/>
      <c r="W9" s="177"/>
      <c r="X9" s="176" t="s">
        <v>9</v>
      </c>
      <c r="Y9" s="177"/>
      <c r="Z9" s="176" t="s">
        <v>295</v>
      </c>
      <c r="AA9" s="173"/>
      <c r="AB9" s="174" t="s">
        <v>31</v>
      </c>
      <c r="AC9" s="173"/>
      <c r="AD9" s="174" t="s">
        <v>28</v>
      </c>
      <c r="AE9" s="173"/>
      <c r="AF9" s="173"/>
    </row>
    <row r="10" spans="1:32" ht="26.25" customHeight="1" thickBot="1" thickTop="1">
      <c r="A10" s="183">
        <v>0</v>
      </c>
      <c r="B10" s="194">
        <v>12345</v>
      </c>
      <c r="C10" s="114" t="s">
        <v>271</v>
      </c>
      <c r="D10" s="113" t="s">
        <v>272</v>
      </c>
      <c r="E10" s="117">
        <v>2</v>
      </c>
      <c r="F10" s="115">
        <v>1999</v>
      </c>
      <c r="G10" s="115">
        <v>1009</v>
      </c>
      <c r="H10" s="178" t="s">
        <v>77</v>
      </c>
      <c r="I10" s="116">
        <v>13.65</v>
      </c>
      <c r="J10" s="191" t="s">
        <v>125</v>
      </c>
      <c r="K10" s="179" t="s">
        <v>43</v>
      </c>
      <c r="L10" s="117">
        <v>1550</v>
      </c>
      <c r="M10" s="193" t="s">
        <v>124</v>
      </c>
      <c r="N10" s="147" t="s">
        <v>68</v>
      </c>
      <c r="O10" s="167" t="s">
        <v>32</v>
      </c>
      <c r="P10" s="168" t="s">
        <v>33</v>
      </c>
      <c r="R10" s="174"/>
      <c r="S10" s="173"/>
      <c r="T10" s="174"/>
      <c r="U10" s="173"/>
      <c r="V10" s="176"/>
      <c r="W10" s="177"/>
      <c r="X10" s="176"/>
      <c r="Y10" s="177"/>
      <c r="Z10" s="176"/>
      <c r="AA10" s="173"/>
      <c r="AB10" s="174"/>
      <c r="AC10" s="173"/>
      <c r="AD10" s="174"/>
      <c r="AE10" s="173"/>
      <c r="AF10" s="173"/>
    </row>
    <row r="11" spans="1:32" ht="26.25" customHeight="1" thickTop="1">
      <c r="A11" s="181">
        <v>1</v>
      </c>
      <c r="B11" s="500"/>
      <c r="C11" s="501"/>
      <c r="D11" s="501"/>
      <c r="E11" s="502"/>
      <c r="F11" s="503"/>
      <c r="G11" s="503"/>
      <c r="H11" s="504"/>
      <c r="I11" s="505"/>
      <c r="J11" s="506"/>
      <c r="K11" s="504"/>
      <c r="L11" s="503"/>
      <c r="M11" s="506"/>
      <c r="N11" s="507"/>
      <c r="O11" s="508"/>
      <c r="P11" s="502"/>
      <c r="Q11" s="307"/>
      <c r="R11" s="174" t="s">
        <v>36</v>
      </c>
      <c r="S11" s="173"/>
      <c r="T11" s="174" t="s">
        <v>4</v>
      </c>
      <c r="U11" s="173"/>
      <c r="V11" s="176" t="s">
        <v>10</v>
      </c>
      <c r="W11" s="177"/>
      <c r="X11" s="176">
        <v>1</v>
      </c>
      <c r="Y11" s="177"/>
      <c r="Z11" s="176" t="s">
        <v>296</v>
      </c>
      <c r="AA11" s="173"/>
      <c r="AB11" s="174" t="s">
        <v>34</v>
      </c>
      <c r="AC11" s="173"/>
      <c r="AD11" s="174" t="s">
        <v>368</v>
      </c>
      <c r="AE11" s="173"/>
      <c r="AF11" s="173"/>
    </row>
    <row r="12" spans="1:32" ht="26.25" customHeight="1">
      <c r="A12" s="182">
        <v>2</v>
      </c>
      <c r="B12" s="509"/>
      <c r="C12" s="510"/>
      <c r="D12" s="510"/>
      <c r="E12" s="502"/>
      <c r="F12" s="503"/>
      <c r="G12" s="503"/>
      <c r="H12" s="504"/>
      <c r="I12" s="505"/>
      <c r="J12" s="506"/>
      <c r="K12" s="504"/>
      <c r="L12" s="503"/>
      <c r="M12" s="506"/>
      <c r="N12" s="507"/>
      <c r="O12" s="508"/>
      <c r="P12" s="502"/>
      <c r="R12" s="174" t="s">
        <v>37</v>
      </c>
      <c r="S12" s="173"/>
      <c r="T12" s="174" t="s">
        <v>14</v>
      </c>
      <c r="U12" s="173"/>
      <c r="V12" s="176" t="s">
        <v>11</v>
      </c>
      <c r="W12" s="177"/>
      <c r="X12" s="176">
        <v>2</v>
      </c>
      <c r="Y12" s="177"/>
      <c r="Z12" s="176"/>
      <c r="AA12" s="173"/>
      <c r="AB12" s="174" t="s">
        <v>33</v>
      </c>
      <c r="AC12" s="173"/>
      <c r="AD12" s="174" t="s">
        <v>369</v>
      </c>
      <c r="AE12" s="173"/>
      <c r="AF12" s="173"/>
    </row>
    <row r="13" spans="1:32" ht="26.25" customHeight="1">
      <c r="A13" s="182">
        <v>3</v>
      </c>
      <c r="B13" s="509"/>
      <c r="C13" s="510"/>
      <c r="D13" s="510"/>
      <c r="E13" s="502"/>
      <c r="F13" s="503"/>
      <c r="G13" s="503"/>
      <c r="H13" s="504"/>
      <c r="I13" s="505"/>
      <c r="J13" s="506"/>
      <c r="K13" s="504"/>
      <c r="L13" s="503"/>
      <c r="M13" s="506"/>
      <c r="N13" s="507"/>
      <c r="O13" s="508"/>
      <c r="P13" s="502"/>
      <c r="R13" s="174" t="s">
        <v>38</v>
      </c>
      <c r="S13" s="173"/>
      <c r="T13" s="174" t="s">
        <v>12</v>
      </c>
      <c r="U13" s="173"/>
      <c r="V13" s="177"/>
      <c r="W13" s="177"/>
      <c r="X13" s="176">
        <v>3</v>
      </c>
      <c r="Y13" s="177"/>
      <c r="Z13" s="176"/>
      <c r="AA13" s="173"/>
      <c r="AB13" s="174"/>
      <c r="AC13" s="173"/>
      <c r="AD13" s="174" t="s">
        <v>370</v>
      </c>
      <c r="AE13" s="173"/>
      <c r="AF13" s="173"/>
    </row>
    <row r="14" spans="1:32" ht="26.25" customHeight="1">
      <c r="A14" s="182">
        <v>4</v>
      </c>
      <c r="B14" s="509"/>
      <c r="C14" s="510"/>
      <c r="D14" s="510"/>
      <c r="E14" s="502"/>
      <c r="F14" s="503"/>
      <c r="G14" s="503"/>
      <c r="H14" s="504"/>
      <c r="I14" s="505"/>
      <c r="J14" s="506"/>
      <c r="K14" s="504"/>
      <c r="L14" s="503"/>
      <c r="M14" s="506"/>
      <c r="N14" s="507"/>
      <c r="O14" s="508"/>
      <c r="P14" s="502"/>
      <c r="R14" s="174" t="s">
        <v>40</v>
      </c>
      <c r="S14" s="173"/>
      <c r="T14" s="174" t="s">
        <v>13</v>
      </c>
      <c r="U14" s="173"/>
      <c r="V14" s="177"/>
      <c r="W14" s="177"/>
      <c r="X14" s="176"/>
      <c r="Y14" s="177"/>
      <c r="Z14" s="176"/>
      <c r="AA14" s="173"/>
      <c r="AB14" s="173"/>
      <c r="AC14" s="173"/>
      <c r="AD14" s="174" t="s">
        <v>358</v>
      </c>
      <c r="AE14" s="173"/>
      <c r="AF14" s="173"/>
    </row>
    <row r="15" spans="1:32" ht="26.25" customHeight="1">
      <c r="A15" s="182">
        <v>5</v>
      </c>
      <c r="B15" s="509"/>
      <c r="C15" s="510"/>
      <c r="D15" s="510"/>
      <c r="E15" s="502"/>
      <c r="F15" s="503"/>
      <c r="G15" s="503"/>
      <c r="H15" s="504"/>
      <c r="I15" s="505"/>
      <c r="J15" s="506"/>
      <c r="K15" s="504"/>
      <c r="L15" s="503"/>
      <c r="M15" s="506"/>
      <c r="N15" s="507"/>
      <c r="O15" s="508"/>
      <c r="P15" s="502"/>
      <c r="R15" s="174" t="s">
        <v>41</v>
      </c>
      <c r="S15" s="173"/>
      <c r="T15" s="174" t="s">
        <v>15</v>
      </c>
      <c r="U15" s="173"/>
      <c r="V15" s="177"/>
      <c r="W15" s="177"/>
      <c r="X15" s="176"/>
      <c r="Y15" s="177"/>
      <c r="Z15" s="177"/>
      <c r="AA15" s="173"/>
      <c r="AB15" s="173"/>
      <c r="AC15" s="173"/>
      <c r="AD15" s="174" t="s">
        <v>371</v>
      </c>
      <c r="AE15" s="173"/>
      <c r="AF15" s="173"/>
    </row>
    <row r="16" spans="1:32" ht="26.25" customHeight="1">
      <c r="A16" s="182">
        <v>6</v>
      </c>
      <c r="B16" s="509"/>
      <c r="C16" s="510"/>
      <c r="D16" s="510"/>
      <c r="E16" s="502"/>
      <c r="F16" s="503"/>
      <c r="G16" s="503"/>
      <c r="H16" s="504"/>
      <c r="I16" s="505"/>
      <c r="J16" s="506"/>
      <c r="K16" s="504"/>
      <c r="L16" s="503"/>
      <c r="M16" s="506"/>
      <c r="N16" s="507"/>
      <c r="O16" s="508"/>
      <c r="P16" s="502"/>
      <c r="R16" s="174" t="s">
        <v>42</v>
      </c>
      <c r="S16" s="173"/>
      <c r="T16" s="174" t="s">
        <v>16</v>
      </c>
      <c r="U16" s="173"/>
      <c r="V16" s="177"/>
      <c r="W16" s="177"/>
      <c r="X16" s="176"/>
      <c r="Y16" s="177"/>
      <c r="Z16" s="177"/>
      <c r="AA16" s="173"/>
      <c r="AB16" s="173"/>
      <c r="AC16" s="173"/>
      <c r="AD16" s="174" t="s">
        <v>372</v>
      </c>
      <c r="AE16" s="173"/>
      <c r="AF16" s="173"/>
    </row>
    <row r="17" spans="1:32" ht="26.25" customHeight="1">
      <c r="A17" s="182">
        <v>7</v>
      </c>
      <c r="B17" s="509"/>
      <c r="C17" s="510"/>
      <c r="D17" s="510"/>
      <c r="E17" s="502"/>
      <c r="F17" s="503"/>
      <c r="G17" s="503"/>
      <c r="H17" s="504"/>
      <c r="I17" s="505"/>
      <c r="J17" s="506"/>
      <c r="K17" s="504"/>
      <c r="L17" s="503"/>
      <c r="M17" s="506"/>
      <c r="N17" s="507"/>
      <c r="O17" s="508"/>
      <c r="P17" s="502"/>
      <c r="R17" s="174" t="s">
        <v>352</v>
      </c>
      <c r="S17" s="173"/>
      <c r="T17" s="174" t="s">
        <v>17</v>
      </c>
      <c r="U17" s="173"/>
      <c r="V17" s="177"/>
      <c r="W17" s="177"/>
      <c r="X17" s="176"/>
      <c r="Y17" s="177"/>
      <c r="Z17" s="177"/>
      <c r="AA17" s="173"/>
      <c r="AB17" s="173"/>
      <c r="AC17" s="173"/>
      <c r="AD17" s="174" t="s">
        <v>373</v>
      </c>
      <c r="AE17" s="173"/>
      <c r="AF17" s="173"/>
    </row>
    <row r="18" spans="1:32" ht="26.25" customHeight="1">
      <c r="A18" s="182">
        <v>8</v>
      </c>
      <c r="B18" s="509"/>
      <c r="C18" s="510"/>
      <c r="D18" s="510"/>
      <c r="E18" s="502"/>
      <c r="F18" s="503"/>
      <c r="G18" s="503"/>
      <c r="H18" s="504"/>
      <c r="I18" s="505"/>
      <c r="J18" s="506"/>
      <c r="K18" s="504"/>
      <c r="L18" s="503"/>
      <c r="M18" s="506"/>
      <c r="N18" s="507"/>
      <c r="O18" s="508"/>
      <c r="P18" s="502"/>
      <c r="R18" s="174" t="s">
        <v>354</v>
      </c>
      <c r="S18" s="173"/>
      <c r="T18" s="174" t="s">
        <v>252</v>
      </c>
      <c r="U18" s="173"/>
      <c r="V18" s="177"/>
      <c r="W18" s="177"/>
      <c r="X18" s="176"/>
      <c r="Y18" s="177"/>
      <c r="Z18" s="177"/>
      <c r="AA18" s="173"/>
      <c r="AB18" s="173"/>
      <c r="AC18" s="173"/>
      <c r="AD18" s="174" t="s">
        <v>359</v>
      </c>
      <c r="AE18" s="173"/>
      <c r="AF18" s="173"/>
    </row>
    <row r="19" spans="1:32" ht="26.25" customHeight="1">
      <c r="A19" s="182">
        <v>9</v>
      </c>
      <c r="B19" s="509"/>
      <c r="C19" s="510"/>
      <c r="D19" s="510"/>
      <c r="E19" s="502"/>
      <c r="F19" s="503"/>
      <c r="G19" s="503"/>
      <c r="H19" s="504"/>
      <c r="I19" s="505"/>
      <c r="J19" s="506"/>
      <c r="K19" s="504"/>
      <c r="L19" s="503"/>
      <c r="M19" s="506"/>
      <c r="N19" s="507"/>
      <c r="O19" s="508"/>
      <c r="P19" s="502"/>
      <c r="R19" s="174" t="s">
        <v>356</v>
      </c>
      <c r="S19" s="173"/>
      <c r="T19" s="174" t="s">
        <v>18</v>
      </c>
      <c r="U19" s="173"/>
      <c r="V19" s="177"/>
      <c r="W19" s="177"/>
      <c r="X19" s="176"/>
      <c r="Y19" s="177"/>
      <c r="Z19" s="177"/>
      <c r="AA19" s="173"/>
      <c r="AB19" s="173"/>
      <c r="AC19" s="173"/>
      <c r="AD19" s="174" t="s">
        <v>374</v>
      </c>
      <c r="AE19" s="173"/>
      <c r="AF19" s="173"/>
    </row>
    <row r="20" spans="1:32" ht="26.25" customHeight="1">
      <c r="A20" s="182">
        <v>10</v>
      </c>
      <c r="B20" s="509"/>
      <c r="C20" s="510"/>
      <c r="D20" s="510"/>
      <c r="E20" s="502"/>
      <c r="F20" s="503"/>
      <c r="G20" s="503"/>
      <c r="H20" s="504"/>
      <c r="I20" s="505"/>
      <c r="J20" s="506"/>
      <c r="K20" s="504"/>
      <c r="L20" s="503"/>
      <c r="M20" s="506"/>
      <c r="N20" s="507"/>
      <c r="O20" s="508"/>
      <c r="P20" s="502"/>
      <c r="R20" s="174" t="s">
        <v>353</v>
      </c>
      <c r="S20" s="173"/>
      <c r="T20" s="174" t="s">
        <v>19</v>
      </c>
      <c r="U20" s="173"/>
      <c r="V20" s="177"/>
      <c r="W20" s="177"/>
      <c r="X20" s="176"/>
      <c r="Y20" s="177"/>
      <c r="Z20" s="177"/>
      <c r="AA20" s="173"/>
      <c r="AB20" s="173"/>
      <c r="AC20" s="173"/>
      <c r="AD20" s="174" t="s">
        <v>375</v>
      </c>
      <c r="AE20" s="173"/>
      <c r="AF20" s="173"/>
    </row>
    <row r="21" spans="1:32" ht="26.25" customHeight="1">
      <c r="A21" s="182">
        <v>11</v>
      </c>
      <c r="B21" s="509"/>
      <c r="C21" s="510"/>
      <c r="D21" s="510"/>
      <c r="E21" s="502"/>
      <c r="F21" s="503"/>
      <c r="G21" s="503"/>
      <c r="H21" s="504"/>
      <c r="I21" s="505"/>
      <c r="J21" s="506"/>
      <c r="K21" s="504"/>
      <c r="L21" s="503"/>
      <c r="M21" s="506"/>
      <c r="N21" s="507"/>
      <c r="O21" s="508"/>
      <c r="P21" s="502"/>
      <c r="R21" s="174" t="s">
        <v>357</v>
      </c>
      <c r="S21" s="173"/>
      <c r="T21" s="174" t="s">
        <v>20</v>
      </c>
      <c r="U21" s="173"/>
      <c r="V21" s="177"/>
      <c r="W21" s="177"/>
      <c r="X21" s="176"/>
      <c r="Y21" s="177"/>
      <c r="Z21" s="177"/>
      <c r="AA21" s="173"/>
      <c r="AB21" s="173"/>
      <c r="AC21" s="173"/>
      <c r="AD21" s="174" t="s">
        <v>376</v>
      </c>
      <c r="AE21" s="173"/>
      <c r="AF21" s="173"/>
    </row>
    <row r="22" spans="1:32" ht="26.25" customHeight="1">
      <c r="A22" s="182">
        <v>12</v>
      </c>
      <c r="B22" s="509"/>
      <c r="C22" s="510"/>
      <c r="D22" s="510"/>
      <c r="E22" s="502"/>
      <c r="F22" s="503"/>
      <c r="G22" s="503"/>
      <c r="H22" s="504"/>
      <c r="I22" s="505"/>
      <c r="J22" s="506"/>
      <c r="K22" s="504"/>
      <c r="L22" s="503"/>
      <c r="M22" s="506"/>
      <c r="N22" s="507"/>
      <c r="O22" s="508"/>
      <c r="P22" s="502"/>
      <c r="R22" s="174"/>
      <c r="S22" s="173"/>
      <c r="T22" s="173"/>
      <c r="U22" s="173"/>
      <c r="V22" s="177"/>
      <c r="W22" s="177"/>
      <c r="X22" s="177"/>
      <c r="Y22" s="177"/>
      <c r="Z22" s="177"/>
      <c r="AA22" s="173"/>
      <c r="AB22" s="173"/>
      <c r="AC22" s="173"/>
      <c r="AD22" s="174" t="s">
        <v>377</v>
      </c>
      <c r="AE22" s="173"/>
      <c r="AF22" s="173"/>
    </row>
    <row r="23" spans="1:32" ht="26.25" customHeight="1">
      <c r="A23" s="182">
        <v>13</v>
      </c>
      <c r="B23" s="509"/>
      <c r="C23" s="510"/>
      <c r="D23" s="510"/>
      <c r="E23" s="502"/>
      <c r="F23" s="503"/>
      <c r="G23" s="503"/>
      <c r="H23" s="504"/>
      <c r="I23" s="505"/>
      <c r="J23" s="506"/>
      <c r="K23" s="504"/>
      <c r="L23" s="503"/>
      <c r="M23" s="506"/>
      <c r="N23" s="507"/>
      <c r="O23" s="508"/>
      <c r="P23" s="502"/>
      <c r="R23" s="174"/>
      <c r="S23" s="173"/>
      <c r="T23" s="173"/>
      <c r="U23" s="173"/>
      <c r="V23" s="177"/>
      <c r="W23" s="177"/>
      <c r="X23" s="177"/>
      <c r="Y23" s="177"/>
      <c r="Z23" s="177"/>
      <c r="AA23" s="173"/>
      <c r="AB23" s="173"/>
      <c r="AC23" s="173"/>
      <c r="AD23" s="174" t="s">
        <v>360</v>
      </c>
      <c r="AE23" s="173"/>
      <c r="AF23" s="173"/>
    </row>
    <row r="24" spans="1:32" ht="26.25" customHeight="1">
      <c r="A24" s="182">
        <v>14</v>
      </c>
      <c r="B24" s="509"/>
      <c r="C24" s="510"/>
      <c r="D24" s="510"/>
      <c r="E24" s="502"/>
      <c r="F24" s="503"/>
      <c r="G24" s="503"/>
      <c r="H24" s="504"/>
      <c r="I24" s="505"/>
      <c r="J24" s="506"/>
      <c r="K24" s="504"/>
      <c r="L24" s="503"/>
      <c r="M24" s="506"/>
      <c r="N24" s="507"/>
      <c r="O24" s="508"/>
      <c r="P24" s="502"/>
      <c r="R24" s="174"/>
      <c r="S24" s="173"/>
      <c r="T24" s="173"/>
      <c r="U24" s="173"/>
      <c r="V24" s="177"/>
      <c r="W24" s="177"/>
      <c r="X24" s="177"/>
      <c r="Y24" s="177"/>
      <c r="Z24" s="177"/>
      <c r="AA24" s="173"/>
      <c r="AB24" s="173"/>
      <c r="AC24" s="173"/>
      <c r="AD24" s="174" t="s">
        <v>361</v>
      </c>
      <c r="AE24" s="173"/>
      <c r="AF24" s="173"/>
    </row>
    <row r="25" spans="1:32" ht="26.25" customHeight="1">
      <c r="A25" s="182">
        <v>15</v>
      </c>
      <c r="B25" s="509"/>
      <c r="C25" s="510"/>
      <c r="D25" s="510"/>
      <c r="E25" s="502"/>
      <c r="F25" s="503"/>
      <c r="G25" s="503"/>
      <c r="H25" s="504"/>
      <c r="I25" s="505"/>
      <c r="J25" s="506"/>
      <c r="K25" s="504"/>
      <c r="L25" s="503"/>
      <c r="M25" s="506"/>
      <c r="N25" s="507"/>
      <c r="O25" s="508"/>
      <c r="P25" s="502"/>
      <c r="R25" s="174"/>
      <c r="S25" s="173"/>
      <c r="T25" s="173"/>
      <c r="U25" s="173"/>
      <c r="V25" s="177"/>
      <c r="W25" s="177"/>
      <c r="X25" s="177"/>
      <c r="Y25" s="177"/>
      <c r="Z25" s="177"/>
      <c r="AA25" s="173"/>
      <c r="AB25" s="173"/>
      <c r="AC25" s="173"/>
      <c r="AD25" s="174" t="s">
        <v>362</v>
      </c>
      <c r="AE25" s="173"/>
      <c r="AF25" s="173"/>
    </row>
    <row r="26" spans="1:32" ht="26.25" customHeight="1">
      <c r="A26" s="182">
        <v>16</v>
      </c>
      <c r="B26" s="509"/>
      <c r="C26" s="510"/>
      <c r="D26" s="510"/>
      <c r="E26" s="502"/>
      <c r="F26" s="503"/>
      <c r="G26" s="503"/>
      <c r="H26" s="504"/>
      <c r="I26" s="505"/>
      <c r="J26" s="506"/>
      <c r="K26" s="504"/>
      <c r="L26" s="503"/>
      <c r="M26" s="506"/>
      <c r="N26" s="507"/>
      <c r="O26" s="508"/>
      <c r="P26" s="502"/>
      <c r="R26" s="174"/>
      <c r="S26" s="173"/>
      <c r="T26" s="173"/>
      <c r="U26" s="173"/>
      <c r="V26" s="177"/>
      <c r="W26" s="177"/>
      <c r="X26" s="177"/>
      <c r="Y26" s="177"/>
      <c r="Z26" s="177"/>
      <c r="AA26" s="173"/>
      <c r="AB26" s="173"/>
      <c r="AC26" s="173"/>
      <c r="AD26" s="174" t="s">
        <v>363</v>
      </c>
      <c r="AE26" s="173"/>
      <c r="AF26" s="173"/>
    </row>
    <row r="27" spans="1:32" ht="26.25" customHeight="1">
      <c r="A27" s="182">
        <v>17</v>
      </c>
      <c r="B27" s="509"/>
      <c r="C27" s="510"/>
      <c r="D27" s="510"/>
      <c r="E27" s="502"/>
      <c r="F27" s="503"/>
      <c r="G27" s="503"/>
      <c r="H27" s="504"/>
      <c r="I27" s="505"/>
      <c r="J27" s="506"/>
      <c r="K27" s="504"/>
      <c r="L27" s="503"/>
      <c r="M27" s="506"/>
      <c r="N27" s="507"/>
      <c r="O27" s="508"/>
      <c r="P27" s="502"/>
      <c r="R27" s="173"/>
      <c r="S27" s="173"/>
      <c r="T27" s="173"/>
      <c r="U27" s="173"/>
      <c r="V27" s="177"/>
      <c r="W27" s="177"/>
      <c r="X27" s="177"/>
      <c r="Y27" s="177"/>
      <c r="Z27" s="177"/>
      <c r="AA27" s="173"/>
      <c r="AB27" s="173"/>
      <c r="AC27" s="173"/>
      <c r="AD27" s="174" t="s">
        <v>378</v>
      </c>
      <c r="AE27" s="173"/>
      <c r="AF27" s="173"/>
    </row>
    <row r="28" spans="1:32" ht="26.25" customHeight="1">
      <c r="A28" s="182">
        <v>18</v>
      </c>
      <c r="B28" s="509"/>
      <c r="C28" s="510"/>
      <c r="D28" s="510"/>
      <c r="E28" s="502"/>
      <c r="F28" s="503"/>
      <c r="G28" s="503"/>
      <c r="H28" s="504"/>
      <c r="I28" s="505"/>
      <c r="J28" s="506"/>
      <c r="K28" s="504"/>
      <c r="L28" s="503"/>
      <c r="M28" s="506"/>
      <c r="N28" s="507"/>
      <c r="O28" s="508"/>
      <c r="P28" s="502"/>
      <c r="R28" s="173"/>
      <c r="S28" s="173"/>
      <c r="T28" s="173"/>
      <c r="U28" s="173"/>
      <c r="V28" s="177"/>
      <c r="W28" s="177"/>
      <c r="X28" s="177"/>
      <c r="Y28" s="177"/>
      <c r="Z28" s="177"/>
      <c r="AA28" s="173"/>
      <c r="AB28" s="173"/>
      <c r="AC28" s="173"/>
      <c r="AD28" s="174" t="s">
        <v>364</v>
      </c>
      <c r="AE28" s="173"/>
      <c r="AF28" s="173"/>
    </row>
    <row r="29" spans="1:32" ht="26.25" customHeight="1">
      <c r="A29" s="182">
        <v>19</v>
      </c>
      <c r="B29" s="509"/>
      <c r="C29" s="510"/>
      <c r="D29" s="510"/>
      <c r="E29" s="502"/>
      <c r="F29" s="503"/>
      <c r="G29" s="503"/>
      <c r="H29" s="504"/>
      <c r="I29" s="505"/>
      <c r="J29" s="506"/>
      <c r="K29" s="504"/>
      <c r="L29" s="503"/>
      <c r="M29" s="506"/>
      <c r="N29" s="507"/>
      <c r="O29" s="508"/>
      <c r="P29" s="502"/>
      <c r="R29" s="173"/>
      <c r="S29" s="173"/>
      <c r="T29" s="173"/>
      <c r="U29" s="173"/>
      <c r="V29" s="177"/>
      <c r="W29" s="177"/>
      <c r="X29" s="177"/>
      <c r="Y29" s="177"/>
      <c r="Z29" s="177"/>
      <c r="AA29" s="173"/>
      <c r="AB29" s="173"/>
      <c r="AC29" s="173"/>
      <c r="AD29" s="174" t="s">
        <v>365</v>
      </c>
      <c r="AE29" s="173"/>
      <c r="AF29" s="173"/>
    </row>
    <row r="30" spans="1:32" ht="26.25" customHeight="1">
      <c r="A30" s="182">
        <v>20</v>
      </c>
      <c r="B30" s="509"/>
      <c r="C30" s="510"/>
      <c r="D30" s="510"/>
      <c r="E30" s="502"/>
      <c r="F30" s="503"/>
      <c r="G30" s="503"/>
      <c r="H30" s="504"/>
      <c r="I30" s="505"/>
      <c r="J30" s="506"/>
      <c r="K30" s="504"/>
      <c r="L30" s="503"/>
      <c r="M30" s="506"/>
      <c r="N30" s="507"/>
      <c r="O30" s="508"/>
      <c r="P30" s="502"/>
      <c r="R30" s="173"/>
      <c r="S30" s="173"/>
      <c r="T30" s="173"/>
      <c r="U30" s="173"/>
      <c r="V30" s="177"/>
      <c r="W30" s="177"/>
      <c r="X30" s="177"/>
      <c r="Y30" s="177"/>
      <c r="Z30" s="177"/>
      <c r="AA30" s="173"/>
      <c r="AB30" s="173"/>
      <c r="AC30" s="173"/>
      <c r="AD30" s="174" t="s">
        <v>366</v>
      </c>
      <c r="AE30" s="173"/>
      <c r="AF30" s="173"/>
    </row>
    <row r="31" spans="18:32" ht="24" customHeight="1">
      <c r="R31" s="173"/>
      <c r="S31" s="173"/>
      <c r="T31" s="173"/>
      <c r="U31" s="173"/>
      <c r="V31" s="177"/>
      <c r="W31" s="177"/>
      <c r="X31" s="177"/>
      <c r="Y31" s="177"/>
      <c r="Z31" s="177"/>
      <c r="AA31" s="173"/>
      <c r="AB31" s="173"/>
      <c r="AC31" s="173"/>
      <c r="AD31" s="174" t="s">
        <v>379</v>
      </c>
      <c r="AE31" s="173"/>
      <c r="AF31" s="173"/>
    </row>
    <row r="32" spans="2:32" ht="16.5" customHeight="1">
      <c r="B32" s="407" t="s">
        <v>35</v>
      </c>
      <c r="C32" s="34" t="s">
        <v>293</v>
      </c>
      <c r="D32" s="34" t="s">
        <v>297</v>
      </c>
      <c r="H32" s="34" t="s">
        <v>80</v>
      </c>
      <c r="I32" s="409" t="s">
        <v>79</v>
      </c>
      <c r="J32" s="410"/>
      <c r="K32" s="151" t="s">
        <v>78</v>
      </c>
      <c r="L32" s="180" t="s">
        <v>85</v>
      </c>
      <c r="M32" s="408" t="s">
        <v>322</v>
      </c>
      <c r="N32" s="408"/>
      <c r="O32" s="411" t="s">
        <v>321</v>
      </c>
      <c r="P32" s="408"/>
      <c r="R32" s="173"/>
      <c r="S32" s="173"/>
      <c r="T32" s="173"/>
      <c r="U32" s="173"/>
      <c r="V32" s="177"/>
      <c r="W32" s="177"/>
      <c r="X32" s="177"/>
      <c r="Y32" s="177"/>
      <c r="Z32" s="177"/>
      <c r="AA32" s="173"/>
      <c r="AB32" s="173"/>
      <c r="AC32" s="173"/>
      <c r="AD32" s="174" t="s">
        <v>380</v>
      </c>
      <c r="AE32" s="173"/>
      <c r="AF32" s="173"/>
    </row>
    <row r="33" spans="2:32" ht="26.25" customHeight="1">
      <c r="B33" s="408"/>
      <c r="C33" s="495"/>
      <c r="D33" s="495"/>
      <c r="H33" s="34" t="s">
        <v>81</v>
      </c>
      <c r="I33" s="351">
        <v>400</v>
      </c>
      <c r="J33" s="352"/>
      <c r="K33" s="184">
        <v>1500</v>
      </c>
      <c r="L33" s="185">
        <f>SUM(I33:K33)</f>
        <v>1900</v>
      </c>
      <c r="M33" s="357">
        <f>IF(C$7="","",COUNTA($H$11:$H$30)-M34)</f>
      </c>
      <c r="N33" s="357"/>
      <c r="O33" s="360">
        <f>IF(M33="","",L33*M33)</f>
      </c>
      <c r="P33" s="361"/>
      <c r="R33" s="173"/>
      <c r="S33" s="173"/>
      <c r="T33" s="173"/>
      <c r="U33" s="173"/>
      <c r="V33" s="177"/>
      <c r="W33" s="177"/>
      <c r="X33" s="177"/>
      <c r="Y33" s="177"/>
      <c r="Z33" s="177"/>
      <c r="AA33" s="173"/>
      <c r="AB33" s="173"/>
      <c r="AC33" s="173"/>
      <c r="AD33" s="174" t="s">
        <v>367</v>
      </c>
      <c r="AE33" s="173"/>
      <c r="AF33" s="173"/>
    </row>
    <row r="34" spans="8:32" ht="26.25" customHeight="1">
      <c r="H34" s="34" t="s">
        <v>82</v>
      </c>
      <c r="I34" s="351">
        <v>400</v>
      </c>
      <c r="J34" s="352"/>
      <c r="K34" s="184">
        <v>2500</v>
      </c>
      <c r="L34" s="185">
        <f>SUM(I34:K34)</f>
        <v>2900</v>
      </c>
      <c r="M34" s="357">
        <f>IF(C$7="","",COUNTA($K$11:$K$30))</f>
      </c>
      <c r="N34" s="357"/>
      <c r="O34" s="360">
        <f>IF(M34="","",L34*M34)</f>
      </c>
      <c r="P34" s="361"/>
      <c r="R34" s="173"/>
      <c r="S34" s="173"/>
      <c r="T34" s="173"/>
      <c r="U34" s="173"/>
      <c r="V34" s="177"/>
      <c r="W34" s="177"/>
      <c r="X34" s="177"/>
      <c r="Y34" s="177"/>
      <c r="Z34" s="177"/>
      <c r="AA34" s="173"/>
      <c r="AB34" s="173"/>
      <c r="AC34" s="173"/>
      <c r="AD34" s="174"/>
      <c r="AE34" s="173"/>
      <c r="AF34" s="173"/>
    </row>
    <row r="35" spans="8:32" ht="26.25" customHeight="1">
      <c r="H35" s="34" t="s">
        <v>83</v>
      </c>
      <c r="I35" s="351">
        <v>400</v>
      </c>
      <c r="J35" s="352"/>
      <c r="K35" s="186"/>
      <c r="L35" s="185">
        <f>SUM(I35:K35)</f>
        <v>400</v>
      </c>
      <c r="M35" s="353">
        <f>IF(C7="","",COUNTA($C$11:$C$30)-M33-M34)</f>
      </c>
      <c r="N35" s="354"/>
      <c r="O35" s="360">
        <f>IF(M35="","",L35*M35)</f>
      </c>
      <c r="P35" s="361"/>
      <c r="R35" s="173"/>
      <c r="S35" s="173"/>
      <c r="T35" s="173"/>
      <c r="U35" s="173"/>
      <c r="V35" s="177"/>
      <c r="W35" s="177"/>
      <c r="X35" s="177"/>
      <c r="Y35" s="177"/>
      <c r="Z35" s="177"/>
      <c r="AA35" s="173"/>
      <c r="AB35" s="173"/>
      <c r="AC35" s="173"/>
      <c r="AE35" s="173"/>
      <c r="AF35" s="173"/>
    </row>
    <row r="36" spans="8:32" ht="26.25" customHeight="1">
      <c r="H36" s="34" t="s">
        <v>84</v>
      </c>
      <c r="I36" s="355"/>
      <c r="J36" s="356"/>
      <c r="K36" s="184">
        <v>2500</v>
      </c>
      <c r="L36" s="185">
        <f>SUM(I36:K36)</f>
        <v>2500</v>
      </c>
      <c r="M36" s="353">
        <f>IF(COUNTA($N$11:$N$30)=0,"",1)</f>
      </c>
      <c r="N36" s="354"/>
      <c r="O36" s="360">
        <f>IF(M36="","",L36*M36)</f>
      </c>
      <c r="P36" s="361"/>
      <c r="R36" s="173"/>
      <c r="S36" s="173"/>
      <c r="T36" s="173"/>
      <c r="U36" s="173"/>
      <c r="V36" s="177"/>
      <c r="W36" s="177"/>
      <c r="X36" s="177"/>
      <c r="Y36" s="177"/>
      <c r="Z36" s="177"/>
      <c r="AA36" s="173"/>
      <c r="AB36" s="173"/>
      <c r="AC36" s="173"/>
      <c r="AE36" s="173"/>
      <c r="AF36" s="173"/>
    </row>
    <row r="37" spans="7:36" ht="26.25" customHeight="1">
      <c r="G37" s="130"/>
      <c r="H37" s="221" t="e">
        <f>J37-I37</f>
        <v>#VALUE!</v>
      </c>
      <c r="I37" s="131" t="e">
        <f>I33*M37</f>
        <v>#VALUE!</v>
      </c>
      <c r="J37" s="221" t="e">
        <f>SUM(O33:P36)-I37</f>
        <v>#VALUE!</v>
      </c>
      <c r="K37" s="405" t="s">
        <v>298</v>
      </c>
      <c r="L37" s="406"/>
      <c r="M37" s="364">
        <f>IF(C7="","",SUM(M33:N35))</f>
      </c>
      <c r="N37" s="365"/>
      <c r="O37" s="362">
        <f>IF(C7="","",SUM(O33:P36))</f>
      </c>
      <c r="P37" s="363"/>
      <c r="R37" s="3"/>
      <c r="S37" s="1"/>
      <c r="T37" s="1"/>
      <c r="U37" s="173"/>
      <c r="V37" s="173"/>
      <c r="W37" s="173"/>
      <c r="X37" s="173"/>
      <c r="Y37" s="177"/>
      <c r="Z37" s="177"/>
      <c r="AA37" s="177"/>
      <c r="AB37" s="177"/>
      <c r="AC37" s="177"/>
      <c r="AE37" s="173"/>
      <c r="AF37" s="173"/>
      <c r="AG37" s="173"/>
      <c r="AH37" s="173"/>
      <c r="AI37" s="173"/>
      <c r="AJ37" s="171"/>
    </row>
    <row r="38" spans="15:36" ht="19.5" customHeight="1">
      <c r="O38" s="1"/>
      <c r="R38" s="3"/>
      <c r="S38" s="1"/>
      <c r="T38" s="1"/>
      <c r="U38" s="173"/>
      <c r="V38" s="173"/>
      <c r="W38" s="173"/>
      <c r="X38" s="173"/>
      <c r="Y38" s="177"/>
      <c r="Z38" s="177"/>
      <c r="AA38" s="177"/>
      <c r="AB38" s="177"/>
      <c r="AC38" s="177"/>
      <c r="AE38" s="173"/>
      <c r="AF38" s="173"/>
      <c r="AG38" s="173"/>
      <c r="AH38" s="173"/>
      <c r="AI38" s="173"/>
      <c r="AJ38" s="171"/>
    </row>
    <row r="39" spans="15:36" ht="19.5" customHeight="1">
      <c r="O39" s="1"/>
      <c r="R39" s="3"/>
      <c r="S39" s="1"/>
      <c r="T39" s="1"/>
      <c r="U39" s="173"/>
      <c r="V39" s="173"/>
      <c r="W39" s="173"/>
      <c r="X39" s="173"/>
      <c r="Y39" s="177"/>
      <c r="Z39" s="177"/>
      <c r="AA39" s="177"/>
      <c r="AB39" s="177"/>
      <c r="AC39" s="177"/>
      <c r="AE39" s="173"/>
      <c r="AF39" s="173"/>
      <c r="AG39" s="173"/>
      <c r="AH39" s="173"/>
      <c r="AI39" s="173"/>
      <c r="AJ39" s="171"/>
    </row>
    <row r="40" spans="15:36" ht="19.5" customHeight="1">
      <c r="O40" s="1"/>
      <c r="R40" s="3"/>
      <c r="S40" s="1"/>
      <c r="T40" s="1"/>
      <c r="U40" s="173"/>
      <c r="V40" s="173"/>
      <c r="W40" s="173"/>
      <c r="X40" s="173"/>
      <c r="Y40" s="177"/>
      <c r="Z40" s="177"/>
      <c r="AA40" s="177"/>
      <c r="AB40" s="177"/>
      <c r="AC40" s="177"/>
      <c r="AE40" s="173"/>
      <c r="AF40" s="173"/>
      <c r="AG40" s="173"/>
      <c r="AH40" s="173"/>
      <c r="AI40" s="173"/>
      <c r="AJ40" s="171"/>
    </row>
    <row r="41" spans="15:36" ht="19.5" customHeight="1">
      <c r="O41" s="1"/>
      <c r="R41" s="3"/>
      <c r="S41" s="1"/>
      <c r="T41" s="1"/>
      <c r="U41" s="173"/>
      <c r="V41" s="173"/>
      <c r="W41" s="173"/>
      <c r="X41" s="173"/>
      <c r="Y41" s="177"/>
      <c r="Z41" s="177"/>
      <c r="AA41" s="177"/>
      <c r="AB41" s="177"/>
      <c r="AC41" s="177"/>
      <c r="AE41" s="173"/>
      <c r="AF41" s="173"/>
      <c r="AG41" s="173"/>
      <c r="AH41" s="173"/>
      <c r="AI41" s="173"/>
      <c r="AJ41" s="171"/>
    </row>
    <row r="42" spans="15:34" ht="19.5" customHeight="1">
      <c r="O42" s="1"/>
      <c r="R42" s="1"/>
      <c r="S42" s="173"/>
      <c r="T42" s="173"/>
      <c r="U42" s="173"/>
      <c r="V42" s="173"/>
      <c r="W42" s="177"/>
      <c r="X42" s="177"/>
      <c r="Y42" s="177"/>
      <c r="Z42" s="177"/>
      <c r="AA42" s="177"/>
      <c r="AB42" s="173"/>
      <c r="AC42" s="173"/>
      <c r="AE42" s="173"/>
      <c r="AF42" s="173"/>
      <c r="AG42" s="173"/>
      <c r="AH42" s="171"/>
    </row>
    <row r="43" spans="18:32" ht="17.25" customHeight="1">
      <c r="R43" s="173"/>
      <c r="S43" s="173"/>
      <c r="T43" s="173"/>
      <c r="U43" s="173"/>
      <c r="V43" s="177"/>
      <c r="W43" s="177"/>
      <c r="X43" s="177"/>
      <c r="Y43" s="177"/>
      <c r="Z43" s="177"/>
      <c r="AA43" s="173"/>
      <c r="AB43" s="173"/>
      <c r="AC43" s="173"/>
      <c r="AE43" s="173"/>
      <c r="AF43" s="173"/>
    </row>
    <row r="44" spans="18:32" ht="17.25" customHeight="1">
      <c r="R44" s="173"/>
      <c r="S44" s="173"/>
      <c r="T44" s="173"/>
      <c r="U44" s="173"/>
      <c r="V44" s="177"/>
      <c r="W44" s="177"/>
      <c r="X44" s="177"/>
      <c r="Y44" s="177"/>
      <c r="Z44" s="177"/>
      <c r="AA44" s="173"/>
      <c r="AB44" s="173"/>
      <c r="AC44" s="173"/>
      <c r="AE44" s="173"/>
      <c r="AF44" s="173"/>
    </row>
    <row r="45" spans="18:32" ht="17.25" customHeight="1">
      <c r="R45" s="173"/>
      <c r="S45" s="173"/>
      <c r="T45" s="173"/>
      <c r="U45" s="173"/>
      <c r="V45" s="177"/>
      <c r="W45" s="177"/>
      <c r="X45" s="177"/>
      <c r="Y45" s="177"/>
      <c r="Z45" s="177"/>
      <c r="AA45" s="173"/>
      <c r="AB45" s="173"/>
      <c r="AC45" s="173"/>
      <c r="AE45" s="173"/>
      <c r="AF45" s="173"/>
    </row>
    <row r="46" spans="18:32" ht="17.25" customHeight="1">
      <c r="R46" s="173"/>
      <c r="S46" s="173"/>
      <c r="T46" s="173"/>
      <c r="U46" s="173"/>
      <c r="V46" s="177"/>
      <c r="W46" s="177"/>
      <c r="X46" s="177"/>
      <c r="Y46" s="177"/>
      <c r="Z46" s="177"/>
      <c r="AA46" s="173"/>
      <c r="AB46" s="173"/>
      <c r="AC46" s="173"/>
      <c r="AE46" s="173"/>
      <c r="AF46" s="173"/>
    </row>
    <row r="47" spans="18:32" ht="17.25" customHeight="1">
      <c r="R47" s="173"/>
      <c r="S47" s="173"/>
      <c r="T47" s="173"/>
      <c r="U47" s="173"/>
      <c r="V47" s="177"/>
      <c r="W47" s="177"/>
      <c r="X47" s="177"/>
      <c r="Y47" s="177"/>
      <c r="Z47" s="177"/>
      <c r="AA47" s="173"/>
      <c r="AB47" s="173"/>
      <c r="AC47" s="173"/>
      <c r="AE47" s="173"/>
      <c r="AF47" s="173"/>
    </row>
    <row r="48" spans="18:32" ht="17.25" customHeight="1">
      <c r="R48" s="173"/>
      <c r="S48" s="173"/>
      <c r="T48" s="173"/>
      <c r="U48" s="173"/>
      <c r="V48" s="177"/>
      <c r="W48" s="177"/>
      <c r="X48" s="177"/>
      <c r="Y48" s="177"/>
      <c r="Z48" s="177"/>
      <c r="AA48" s="173"/>
      <c r="AB48" s="173"/>
      <c r="AC48" s="173"/>
      <c r="AE48" s="173"/>
      <c r="AF48" s="173"/>
    </row>
    <row r="49" spans="18:32" ht="17.25" customHeight="1">
      <c r="R49" s="173"/>
      <c r="S49" s="173"/>
      <c r="T49" s="173"/>
      <c r="U49" s="173"/>
      <c r="V49" s="177"/>
      <c r="W49" s="177"/>
      <c r="X49" s="177"/>
      <c r="Y49" s="177"/>
      <c r="Z49" s="177"/>
      <c r="AA49" s="173"/>
      <c r="AB49" s="173"/>
      <c r="AC49" s="173"/>
      <c r="AE49" s="173"/>
      <c r="AF49" s="173"/>
    </row>
    <row r="50" spans="18:32" ht="17.25" customHeight="1">
      <c r="R50" s="173"/>
      <c r="S50" s="173"/>
      <c r="T50" s="173"/>
      <c r="U50" s="173"/>
      <c r="V50" s="177"/>
      <c r="W50" s="177"/>
      <c r="X50" s="177"/>
      <c r="Y50" s="177"/>
      <c r="Z50" s="177"/>
      <c r="AA50" s="173"/>
      <c r="AB50" s="173"/>
      <c r="AC50" s="173"/>
      <c r="AE50" s="173"/>
      <c r="AF50" s="173"/>
    </row>
    <row r="51" spans="18:32" ht="17.25" customHeight="1">
      <c r="R51" s="173"/>
      <c r="S51" s="173"/>
      <c r="T51" s="173"/>
      <c r="U51" s="173"/>
      <c r="V51" s="177"/>
      <c r="W51" s="177"/>
      <c r="X51" s="177"/>
      <c r="Y51" s="177"/>
      <c r="Z51" s="177"/>
      <c r="AA51" s="173"/>
      <c r="AB51" s="173"/>
      <c r="AC51" s="173"/>
      <c r="AE51" s="173"/>
      <c r="AF51" s="173"/>
    </row>
    <row r="52" spans="18:32" ht="17.25" customHeight="1">
      <c r="R52" s="173"/>
      <c r="S52" s="173"/>
      <c r="T52" s="173"/>
      <c r="U52" s="173"/>
      <c r="V52" s="177"/>
      <c r="W52" s="177"/>
      <c r="X52" s="177"/>
      <c r="Y52" s="177"/>
      <c r="Z52" s="177"/>
      <c r="AA52" s="173"/>
      <c r="AB52" s="173"/>
      <c r="AC52" s="173"/>
      <c r="AE52" s="173"/>
      <c r="AF52" s="173"/>
    </row>
    <row r="53" spans="18:32" ht="17.25" customHeight="1">
      <c r="R53" s="173"/>
      <c r="S53" s="173"/>
      <c r="T53" s="173"/>
      <c r="U53" s="173"/>
      <c r="V53" s="177"/>
      <c r="W53" s="177"/>
      <c r="X53" s="177"/>
      <c r="Y53" s="177"/>
      <c r="Z53" s="177"/>
      <c r="AA53" s="173"/>
      <c r="AB53" s="173"/>
      <c r="AC53" s="173"/>
      <c r="AE53" s="173"/>
      <c r="AF53" s="173"/>
    </row>
    <row r="54" spans="18:32" ht="17.25" customHeight="1">
      <c r="R54" s="173"/>
      <c r="S54" s="173"/>
      <c r="T54" s="173"/>
      <c r="U54" s="173"/>
      <c r="V54" s="177"/>
      <c r="W54" s="177"/>
      <c r="X54" s="177"/>
      <c r="Y54" s="177"/>
      <c r="Z54" s="177"/>
      <c r="AA54" s="173"/>
      <c r="AB54" s="173"/>
      <c r="AC54" s="173"/>
      <c r="AE54" s="173"/>
      <c r="AF54" s="173"/>
    </row>
    <row r="55" spans="18:32" ht="17.25" customHeight="1">
      <c r="R55" s="173"/>
      <c r="S55" s="173"/>
      <c r="T55" s="173"/>
      <c r="U55" s="173"/>
      <c r="V55" s="177"/>
      <c r="W55" s="177"/>
      <c r="X55" s="177"/>
      <c r="Y55" s="177"/>
      <c r="Z55" s="177"/>
      <c r="AA55" s="173"/>
      <c r="AB55" s="173"/>
      <c r="AC55" s="173"/>
      <c r="AE55" s="173"/>
      <c r="AF55" s="173"/>
    </row>
    <row r="56" spans="18:32" ht="17.25" customHeight="1">
      <c r="R56" s="173"/>
      <c r="S56" s="173"/>
      <c r="T56" s="173"/>
      <c r="U56" s="173"/>
      <c r="V56" s="177"/>
      <c r="W56" s="177"/>
      <c r="X56" s="177"/>
      <c r="Y56" s="177"/>
      <c r="Z56" s="177"/>
      <c r="AA56" s="173"/>
      <c r="AB56" s="173"/>
      <c r="AC56" s="173"/>
      <c r="AE56" s="173"/>
      <c r="AF56" s="173"/>
    </row>
    <row r="57" spans="18:32" ht="17.25" customHeight="1">
      <c r="R57" s="173"/>
      <c r="S57" s="173"/>
      <c r="T57" s="173"/>
      <c r="U57" s="173"/>
      <c r="V57" s="177"/>
      <c r="W57" s="177"/>
      <c r="X57" s="177"/>
      <c r="Y57" s="177"/>
      <c r="Z57" s="177"/>
      <c r="AA57" s="173"/>
      <c r="AB57" s="173"/>
      <c r="AC57" s="173"/>
      <c r="AE57" s="173"/>
      <c r="AF57" s="173"/>
    </row>
    <row r="58" spans="18:32" ht="17.25" customHeight="1">
      <c r="R58" s="173"/>
      <c r="S58" s="173"/>
      <c r="T58" s="173"/>
      <c r="U58" s="173"/>
      <c r="V58" s="177"/>
      <c r="W58" s="177"/>
      <c r="X58" s="177"/>
      <c r="Y58" s="177"/>
      <c r="Z58" s="177"/>
      <c r="AA58" s="173"/>
      <c r="AB58" s="173"/>
      <c r="AC58" s="173"/>
      <c r="AE58" s="173"/>
      <c r="AF58" s="173"/>
    </row>
    <row r="59" spans="18:32" ht="17.25" customHeight="1">
      <c r="R59" s="173"/>
      <c r="S59" s="173"/>
      <c r="T59" s="173"/>
      <c r="U59" s="173"/>
      <c r="V59" s="177"/>
      <c r="W59" s="177"/>
      <c r="X59" s="177"/>
      <c r="Y59" s="177"/>
      <c r="Z59" s="177"/>
      <c r="AA59" s="173"/>
      <c r="AB59" s="173"/>
      <c r="AC59" s="173"/>
      <c r="AE59" s="173"/>
      <c r="AF59" s="173"/>
    </row>
    <row r="60" spans="18:32" ht="17.25" customHeight="1">
      <c r="R60" s="173"/>
      <c r="S60" s="173"/>
      <c r="T60" s="173"/>
      <c r="U60" s="173"/>
      <c r="V60" s="177"/>
      <c r="W60" s="177"/>
      <c r="X60" s="177"/>
      <c r="Y60" s="177"/>
      <c r="Z60" s="177"/>
      <c r="AA60" s="173"/>
      <c r="AB60" s="173"/>
      <c r="AC60" s="173"/>
      <c r="AE60" s="173"/>
      <c r="AF60" s="173"/>
    </row>
    <row r="61" spans="18:32" ht="17.25" customHeight="1">
      <c r="R61" s="173"/>
      <c r="S61" s="173"/>
      <c r="T61" s="173"/>
      <c r="U61" s="173"/>
      <c r="V61" s="177"/>
      <c r="W61" s="177"/>
      <c r="X61" s="177"/>
      <c r="Y61" s="177"/>
      <c r="Z61" s="177"/>
      <c r="AA61" s="173"/>
      <c r="AB61" s="173"/>
      <c r="AC61" s="173"/>
      <c r="AE61" s="173"/>
      <c r="AF61" s="173"/>
    </row>
    <row r="62" spans="18:32" ht="17.25" customHeight="1">
      <c r="R62" s="173"/>
      <c r="S62" s="173"/>
      <c r="T62" s="173"/>
      <c r="U62" s="173"/>
      <c r="V62" s="177"/>
      <c r="W62" s="177"/>
      <c r="X62" s="177"/>
      <c r="Y62" s="177"/>
      <c r="Z62" s="177"/>
      <c r="AA62" s="173"/>
      <c r="AB62" s="173"/>
      <c r="AC62" s="173"/>
      <c r="AE62" s="173"/>
      <c r="AF62" s="173"/>
    </row>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sheetData>
  <sheetProtection sheet="1" selectLockedCells="1"/>
  <mergeCells count="23">
    <mergeCell ref="B32:B33"/>
    <mergeCell ref="O36:P36"/>
    <mergeCell ref="I32:J32"/>
    <mergeCell ref="I33:J33"/>
    <mergeCell ref="O32:P32"/>
    <mergeCell ref="O35:P35"/>
    <mergeCell ref="O34:P34"/>
    <mergeCell ref="M32:N32"/>
    <mergeCell ref="M33:N33"/>
    <mergeCell ref="I36:J36"/>
    <mergeCell ref="O33:P33"/>
    <mergeCell ref="I34:J34"/>
    <mergeCell ref="I35:J35"/>
    <mergeCell ref="M36:N36"/>
    <mergeCell ref="J3:L3"/>
    <mergeCell ref="J5:O5"/>
    <mergeCell ref="J6:O6"/>
    <mergeCell ref="K4:O4"/>
    <mergeCell ref="M34:N34"/>
    <mergeCell ref="M35:N35"/>
    <mergeCell ref="O37:P37"/>
    <mergeCell ref="K37:L37"/>
    <mergeCell ref="M37:N37"/>
  </mergeCells>
  <conditionalFormatting sqref="J12:J30">
    <cfRule type="expression" priority="1" dxfId="0" stopIfTrue="1">
      <formula>I12=""</formula>
    </cfRule>
    <cfRule type="expression" priority="2" dxfId="24" stopIfTrue="1">
      <formula>AND(J12="",OR($H12="1年100m",$H12="2年100m",$H12="200m",$H12="走幅跳",$H12="100mH"))</formula>
    </cfRule>
  </conditionalFormatting>
  <conditionalFormatting sqref="M11:M30">
    <cfRule type="expression" priority="3" dxfId="0" stopIfTrue="1">
      <formula>L11=""</formula>
    </cfRule>
    <cfRule type="expression" priority="4" dxfId="23" stopIfTrue="1">
      <formula>AND(M11="",OR($K11="1年100m",$K11="2年100m",$K11="200m",$K11="走幅跳",$K11="100mH"))</formula>
    </cfRule>
  </conditionalFormatting>
  <conditionalFormatting sqref="J11">
    <cfRule type="expression" priority="5" dxfId="0" stopIfTrue="1">
      <formula>I11=""</formula>
    </cfRule>
    <cfRule type="expression" priority="6" dxfId="24" stopIfTrue="1">
      <formula>AND(J11="",OR($H11="1年100m",$H11="2年100m",$H11="200m",$H11="走幅跳",$H11="100mH"))</formula>
    </cfRule>
  </conditionalFormatting>
  <dataValidations count="11">
    <dataValidation type="list" allowBlank="1" showInputMessage="1" showErrorMessage="1" sqref="O11:P30">
      <formula1>$AB$10:$AB$12</formula1>
    </dataValidation>
    <dataValidation type="list" allowBlank="1" showInputMessage="1" showErrorMessage="1" sqref="N11:N30">
      <formula1>$Z$10:$Z$11</formula1>
    </dataValidation>
    <dataValidation allowBlank="1" showInputMessage="1" showErrorMessage="1" imeMode="halfAlpha" sqref="L11:L30 I11:I30"/>
    <dataValidation type="list" showInputMessage="1" showErrorMessage="1" sqref="K11:K30 H11:H30">
      <formula1>$R$10:$R$24</formula1>
    </dataValidation>
    <dataValidation type="list" showInputMessage="1" showErrorMessage="1" sqref="D33">
      <formula1>$AB$10:$AB$12</formula1>
    </dataValidation>
    <dataValidation type="list" allowBlank="1" showInputMessage="1" showErrorMessage="1" sqref="E11:E30">
      <formula1>$X$11:$X$12</formula1>
    </dataValidation>
    <dataValidation type="list" allowBlank="1" showInputMessage="1" showErrorMessage="1" sqref="C5">
      <formula1>$AD$10:$AD$34</formula1>
    </dataValidation>
    <dataValidation type="list" allowBlank="1" showInputMessage="1" showErrorMessage="1" sqref="C4">
      <formula1>$T$10:$T$21</formula1>
    </dataValidation>
    <dataValidation allowBlank="1" showInputMessage="1" showErrorMessage="1" imeMode="halfKatakana" sqref="D11:D30"/>
    <dataValidation allowBlank="1" showInputMessage="1" showErrorMessage="1" imeMode="disabled" sqref="B11:B30"/>
    <dataValidation allowBlank="1" sqref="F11:G30"/>
  </dataValidations>
  <printOptions horizontalCentered="1"/>
  <pageMargins left="0" right="0" top="0.7874015748031497" bottom="0" header="0.31496062992125984" footer="0"/>
  <pageSetup horizontalDpi="300" verticalDpi="300" orientation="portrait" paperSize="9" scale="80" r:id="rId3"/>
  <colBreaks count="1" manualBreakCount="1">
    <brk id="16" max="65535" man="1"/>
  </colBreaks>
  <legacyDrawing r:id="rId2"/>
</worksheet>
</file>

<file path=xl/worksheets/sheet5.xml><?xml version="1.0" encoding="utf-8"?>
<worksheet xmlns="http://schemas.openxmlformats.org/spreadsheetml/2006/main" xmlns:r="http://schemas.openxmlformats.org/officeDocument/2006/relationships">
  <sheetPr>
    <tabColor theme="5" tint="0.5999900102615356"/>
  </sheetPr>
  <dimension ref="A1:IV48"/>
  <sheetViews>
    <sheetView showGridLines="0" view="pageBreakPreview" zoomScaleSheetLayoutView="100" zoomScalePageLayoutView="0" workbookViewId="0" topLeftCell="A1">
      <selection activeCell="G12" sqref="G12"/>
    </sheetView>
  </sheetViews>
  <sheetFormatPr defaultColWidth="9.00390625" defaultRowHeight="13.5"/>
  <cols>
    <col min="1" max="1" width="5.125" style="37" customWidth="1"/>
    <col min="2" max="2" width="4.875" style="37" customWidth="1"/>
    <col min="3" max="3" width="20.625" style="37" customWidth="1"/>
    <col min="4" max="4" width="4.50390625" style="37" customWidth="1"/>
    <col min="5" max="5" width="8.375" style="37" customWidth="1"/>
    <col min="6" max="6" width="10.00390625" style="37" customWidth="1"/>
    <col min="7" max="7" width="7.00390625" style="37" customWidth="1"/>
    <col min="8" max="8" width="7.125" style="37" customWidth="1"/>
    <col min="9" max="9" width="2.75390625" style="37" customWidth="1"/>
    <col min="10" max="10" width="15.75390625" style="37" customWidth="1"/>
    <col min="11" max="12" width="13.375" style="37" customWidth="1"/>
    <col min="13" max="16384" width="9.00390625" style="37" customWidth="1"/>
  </cols>
  <sheetData>
    <row r="1" spans="1:10" ht="22.5" customHeight="1">
      <c r="A1" s="35" t="s">
        <v>107</v>
      </c>
      <c r="B1" s="36"/>
      <c r="C1" s="36" t="s">
        <v>108</v>
      </c>
      <c r="D1" s="35"/>
      <c r="E1" s="35"/>
      <c r="F1" s="35"/>
      <c r="G1" s="35"/>
      <c r="H1" s="35"/>
      <c r="I1" s="35"/>
      <c r="J1" s="35"/>
    </row>
    <row r="2" spans="1:10" ht="12" customHeight="1">
      <c r="A2" s="38" t="s">
        <v>88</v>
      </c>
      <c r="B2" s="38"/>
      <c r="C2" s="152" t="s">
        <v>272</v>
      </c>
      <c r="D2" s="243" t="s">
        <v>9</v>
      </c>
      <c r="E2" s="433" t="s">
        <v>89</v>
      </c>
      <c r="F2" s="433"/>
      <c r="G2" s="433" t="s">
        <v>90</v>
      </c>
      <c r="H2" s="433"/>
      <c r="I2" s="433" t="s">
        <v>91</v>
      </c>
      <c r="J2" s="433"/>
    </row>
    <row r="3" spans="1:12" ht="21.75" customHeight="1">
      <c r="A3" s="39" t="s">
        <v>92</v>
      </c>
      <c r="B3" s="40"/>
      <c r="C3" s="231" t="s">
        <v>276</v>
      </c>
      <c r="D3" s="241">
        <v>2</v>
      </c>
      <c r="E3" s="434" t="s">
        <v>198</v>
      </c>
      <c r="F3" s="435"/>
      <c r="G3" s="434" t="s">
        <v>279</v>
      </c>
      <c r="H3" s="435"/>
      <c r="I3" s="434" t="s">
        <v>280</v>
      </c>
      <c r="J3" s="435"/>
      <c r="L3" s="37" t="s">
        <v>93</v>
      </c>
    </row>
    <row r="4" spans="1:10" ht="21.75" customHeight="1">
      <c r="A4" s="398" t="s">
        <v>342</v>
      </c>
      <c r="B4" s="399"/>
      <c r="C4" s="400"/>
      <c r="D4" s="431" t="s">
        <v>94</v>
      </c>
      <c r="E4" s="41" t="s">
        <v>109</v>
      </c>
      <c r="F4" s="215" t="s">
        <v>119</v>
      </c>
      <c r="G4" s="225">
        <v>1.2</v>
      </c>
      <c r="H4" s="419">
        <f>IF(F4="","",IF(F4="記録無",0,IF(VALUE(F4)&gt;26.4,0,INT(9.23076*(26.7-VALUE(F4))^1.835))))</f>
        <v>452</v>
      </c>
      <c r="I4" s="419"/>
      <c r="J4" s="41" t="s">
        <v>97</v>
      </c>
    </row>
    <row r="5" spans="1:11" ht="21.75" customHeight="1">
      <c r="A5" s="297"/>
      <c r="B5" s="298"/>
      <c r="C5" s="299"/>
      <c r="D5" s="431"/>
      <c r="E5" s="41" t="s">
        <v>101</v>
      </c>
      <c r="F5" s="432" t="s">
        <v>110</v>
      </c>
      <c r="G5" s="432"/>
      <c r="H5" s="419">
        <f>IF(F5="","",IF(F5="記録無",0,IF(VALUE(F5)&lt;0.76,0,INT(1.84523*(VALUE(F5)*100-75)^1.348))))</f>
        <v>409</v>
      </c>
      <c r="I5" s="419"/>
      <c r="J5" s="412">
        <f>SUM(H4:I7)</f>
        <v>1640</v>
      </c>
      <c r="K5" s="37" t="s">
        <v>100</v>
      </c>
    </row>
    <row r="6" spans="1:11" ht="21.75" customHeight="1">
      <c r="A6" s="149"/>
      <c r="B6" s="426"/>
      <c r="C6" s="427"/>
      <c r="D6" s="431"/>
      <c r="E6" s="41" t="s">
        <v>98</v>
      </c>
      <c r="F6" s="428" t="s">
        <v>111</v>
      </c>
      <c r="G6" s="429"/>
      <c r="H6" s="419">
        <f>IF(F6="","",IF(F6="記録無",0,IF(VALUE(F6)&lt;1.53,0,INT(56.0211*(VALUE(F6)-1.5)^1.05))))</f>
        <v>352</v>
      </c>
      <c r="I6" s="419"/>
      <c r="J6" s="413"/>
      <c r="K6" s="37" t="s">
        <v>112</v>
      </c>
    </row>
    <row r="7" spans="1:10" ht="21.75" customHeight="1">
      <c r="A7" s="149"/>
      <c r="B7" s="426"/>
      <c r="C7" s="430"/>
      <c r="D7" s="431"/>
      <c r="E7" s="41" t="s">
        <v>113</v>
      </c>
      <c r="F7" s="42" t="s">
        <v>114</v>
      </c>
      <c r="G7" s="226">
        <v>-2.1</v>
      </c>
      <c r="H7" s="419">
        <f>IF(F7="","",IF(F7="記録無",0,IF(VALUE(F7)&gt;42.08,0,INT(4.99087*(42.5-VALUE(F7))^1.81))))</f>
        <v>427</v>
      </c>
      <c r="I7" s="419"/>
      <c r="J7" s="414"/>
    </row>
    <row r="8" spans="1:10" ht="16.5" customHeight="1">
      <c r="A8" s="43"/>
      <c r="B8" s="43"/>
      <c r="C8" s="43"/>
      <c r="D8" s="43"/>
      <c r="E8" s="43"/>
      <c r="F8" s="43"/>
      <c r="G8" s="43"/>
      <c r="H8" s="43"/>
      <c r="I8" s="43"/>
      <c r="J8" s="43"/>
    </row>
    <row r="9" spans="1:256" ht="27.75" customHeight="1">
      <c r="A9" s="45" t="s">
        <v>107</v>
      </c>
      <c r="C9" s="46" t="s">
        <v>115</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ht="12" customHeight="1">
      <c r="A10" s="47" t="s">
        <v>88</v>
      </c>
      <c r="B10" s="47"/>
      <c r="C10" s="227"/>
      <c r="D10" s="242" t="s">
        <v>9</v>
      </c>
      <c r="E10" s="422" t="s">
        <v>89</v>
      </c>
      <c r="F10" s="422"/>
      <c r="G10" s="422" t="s">
        <v>90</v>
      </c>
      <c r="H10" s="422"/>
      <c r="I10" s="422" t="s">
        <v>91</v>
      </c>
      <c r="J10" s="422"/>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256" ht="20.25" customHeight="1">
      <c r="A11" s="48" t="s">
        <v>92</v>
      </c>
      <c r="B11" s="49"/>
      <c r="C11" s="232"/>
      <c r="D11" s="239"/>
      <c r="E11" s="389"/>
      <c r="F11" s="389"/>
      <c r="G11" s="389"/>
      <c r="H11" s="389"/>
      <c r="I11" s="389"/>
      <c r="J11" s="389"/>
      <c r="K11" s="45"/>
      <c r="L11" s="45" t="s">
        <v>93</v>
      </c>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ht="20.25" customHeight="1">
      <c r="A12" s="381" t="s">
        <v>342</v>
      </c>
      <c r="B12" s="382"/>
      <c r="C12" s="383"/>
      <c r="D12" s="421" t="s">
        <v>94</v>
      </c>
      <c r="E12" s="44" t="s">
        <v>109</v>
      </c>
      <c r="F12" s="228"/>
      <c r="G12" s="229"/>
      <c r="H12" s="419">
        <f>IF(F12="","",IF(F12="記録無",0,IF(VALUE(F12)&gt;26.4,0,INT(9.23076*(26.7-VALUE(F12))^1.835))))</f>
      </c>
      <c r="I12" s="419"/>
      <c r="J12" s="44" t="s">
        <v>97</v>
      </c>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ht="20.25" customHeight="1">
      <c r="A13" s="300"/>
      <c r="B13" s="300"/>
      <c r="C13" s="301"/>
      <c r="D13" s="421"/>
      <c r="E13" s="44" t="s">
        <v>101</v>
      </c>
      <c r="F13" s="385"/>
      <c r="G13" s="385"/>
      <c r="H13" s="419">
        <f>IF(F13="","",IF(F13="記録無",0,IF(VALUE(F13)&lt;0.76,0,INT(1.84523*(VALUE(F13)*100-75)^1.348))))</f>
      </c>
      <c r="I13" s="419"/>
      <c r="J13" s="412">
        <f>SUM(H12:I15)</f>
        <v>0</v>
      </c>
      <c r="K13" s="37" t="s">
        <v>100</v>
      </c>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ht="20.25" customHeight="1">
      <c r="A14" s="148"/>
      <c r="B14" s="415"/>
      <c r="C14" s="425"/>
      <c r="D14" s="421"/>
      <c r="E14" s="44" t="s">
        <v>98</v>
      </c>
      <c r="F14" s="423"/>
      <c r="G14" s="424"/>
      <c r="H14" s="419">
        <f>IF(F14="","",IF(F14="記録無",0,IF(VALUE(F14)&lt;1.53,0,INT(56.0211*(VALUE(F14)-1.5)^1.05))))</f>
      </c>
      <c r="I14" s="419"/>
      <c r="J14" s="413"/>
      <c r="K14" s="37" t="s">
        <v>112</v>
      </c>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1:256" ht="20.25" customHeight="1">
      <c r="A15" s="148"/>
      <c r="B15" s="415"/>
      <c r="C15" s="425"/>
      <c r="D15" s="421"/>
      <c r="E15" s="44" t="s">
        <v>113</v>
      </c>
      <c r="F15" s="228"/>
      <c r="G15" s="230"/>
      <c r="H15" s="419">
        <f>IF(F15="","",IF(F15="記録無",0,IF(VALUE(F15)&gt;42.08,0,INT(4.99087*(42.5-VALUE(F15))^1.81))))</f>
      </c>
      <c r="I15" s="419"/>
      <c r="J15" s="414"/>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16.5" customHeight="1">
      <c r="A16" s="50"/>
      <c r="B16" s="50"/>
      <c r="C16" s="50"/>
      <c r="D16" s="50"/>
      <c r="E16" s="50"/>
      <c r="F16" s="50"/>
      <c r="G16" s="50"/>
      <c r="H16" s="50"/>
      <c r="I16" s="50"/>
      <c r="J16" s="50"/>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1:256" ht="27.75" customHeight="1">
      <c r="A17" s="45" t="s">
        <v>107</v>
      </c>
      <c r="C17" s="46" t="s">
        <v>115</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1:256" ht="12" customHeight="1">
      <c r="A18" s="47" t="s">
        <v>88</v>
      </c>
      <c r="B18" s="47"/>
      <c r="C18" s="227"/>
      <c r="D18" s="242" t="s">
        <v>9</v>
      </c>
      <c r="E18" s="422" t="s">
        <v>89</v>
      </c>
      <c r="F18" s="422"/>
      <c r="G18" s="422" t="s">
        <v>90</v>
      </c>
      <c r="H18" s="422"/>
      <c r="I18" s="422" t="s">
        <v>91</v>
      </c>
      <c r="J18" s="422"/>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1:256" ht="20.25" customHeight="1">
      <c r="A19" s="48" t="s">
        <v>92</v>
      </c>
      <c r="B19" s="49"/>
      <c r="C19" s="232"/>
      <c r="D19" s="239"/>
      <c r="E19" s="389"/>
      <c r="F19" s="389"/>
      <c r="G19" s="389"/>
      <c r="H19" s="389"/>
      <c r="I19" s="389"/>
      <c r="J19" s="389"/>
      <c r="K19" s="45"/>
      <c r="L19" s="45" t="s">
        <v>93</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1:256" ht="20.25" customHeight="1">
      <c r="A20" s="381" t="s">
        <v>342</v>
      </c>
      <c r="B20" s="382"/>
      <c r="C20" s="383"/>
      <c r="D20" s="421" t="s">
        <v>94</v>
      </c>
      <c r="E20" s="44" t="s">
        <v>109</v>
      </c>
      <c r="F20" s="228"/>
      <c r="G20" s="229"/>
      <c r="H20" s="419">
        <f>IF(F20="","",IF(F20="記録無",0,IF(VALUE(F20)&gt;26.4,0,INT(9.23076*(26.7-VALUE(F20))^1.835))))</f>
      </c>
      <c r="I20" s="419"/>
      <c r="J20" s="44" t="s">
        <v>97</v>
      </c>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1:256" ht="20.25" customHeight="1">
      <c r="A21" s="300"/>
      <c r="B21" s="300"/>
      <c r="C21" s="301"/>
      <c r="D21" s="421"/>
      <c r="E21" s="44" t="s">
        <v>101</v>
      </c>
      <c r="F21" s="385"/>
      <c r="G21" s="385"/>
      <c r="H21" s="419">
        <f>IF(F21="","",IF(F21="記録無",0,IF(VALUE(F21)&lt;0.76,0,INT(1.84523*(VALUE(F21)*100-75)^1.348))))</f>
      </c>
      <c r="I21" s="419"/>
      <c r="J21" s="412">
        <f>SUM(H20:I23)</f>
        <v>0</v>
      </c>
      <c r="K21" s="37" t="s">
        <v>100</v>
      </c>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ht="20.25" customHeight="1">
      <c r="A22" s="148"/>
      <c r="B22" s="415"/>
      <c r="C22" s="416"/>
      <c r="D22" s="421"/>
      <c r="E22" s="44" t="s">
        <v>98</v>
      </c>
      <c r="F22" s="423"/>
      <c r="G22" s="424"/>
      <c r="H22" s="419">
        <f>IF(F22="","",IF(F22="記録無",0,IF(VALUE(F22)&lt;1.53,0,INT(56.0211*(VALUE(F22)-1.5)^1.05))))</f>
      </c>
      <c r="I22" s="419"/>
      <c r="J22" s="413"/>
      <c r="K22" s="37" t="s">
        <v>112</v>
      </c>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256" ht="20.25" customHeight="1">
      <c r="A23" s="148"/>
      <c r="B23" s="415"/>
      <c r="C23" s="420"/>
      <c r="D23" s="421"/>
      <c r="E23" s="44" t="s">
        <v>116</v>
      </c>
      <c r="F23" s="228"/>
      <c r="G23" s="229"/>
      <c r="H23" s="419">
        <f>IF(F23="","",IF(F23="記録無",0,IF(VALUE(F23)&gt;42.08,0,INT(4.99087*(42.5-VALUE(F23))^1.81))))</f>
      </c>
      <c r="I23" s="419"/>
      <c r="J23" s="414"/>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1:256" ht="16.5" customHeight="1">
      <c r="A24" s="50"/>
      <c r="B24" s="50"/>
      <c r="C24" s="50"/>
      <c r="D24" s="50"/>
      <c r="E24" s="50"/>
      <c r="F24" s="50"/>
      <c r="G24" s="50"/>
      <c r="H24" s="50"/>
      <c r="I24" s="50"/>
      <c r="J24" s="50"/>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ht="27.75" customHeight="1">
      <c r="A25" s="45" t="s">
        <v>107</v>
      </c>
      <c r="C25" s="46" t="s">
        <v>115</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ht="12" customHeight="1">
      <c r="A26" s="47" t="s">
        <v>88</v>
      </c>
      <c r="B26" s="47"/>
      <c r="C26" s="262"/>
      <c r="D26" s="242" t="s">
        <v>9</v>
      </c>
      <c r="E26" s="422" t="s">
        <v>89</v>
      </c>
      <c r="F26" s="422"/>
      <c r="G26" s="422" t="s">
        <v>90</v>
      </c>
      <c r="H26" s="422"/>
      <c r="I26" s="422" t="s">
        <v>91</v>
      </c>
      <c r="J26" s="422"/>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1:256" ht="20.25" customHeight="1">
      <c r="A27" s="48" t="s">
        <v>92</v>
      </c>
      <c r="B27" s="49"/>
      <c r="C27" s="245"/>
      <c r="D27" s="239"/>
      <c r="E27" s="393"/>
      <c r="F27" s="389"/>
      <c r="G27" s="393"/>
      <c r="H27" s="389"/>
      <c r="I27" s="393"/>
      <c r="J27" s="389"/>
      <c r="K27" s="45"/>
      <c r="L27" s="45" t="s">
        <v>93</v>
      </c>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1:256" ht="20.25" customHeight="1">
      <c r="A28" s="381" t="s">
        <v>342</v>
      </c>
      <c r="B28" s="382"/>
      <c r="C28" s="383"/>
      <c r="D28" s="421" t="s">
        <v>94</v>
      </c>
      <c r="E28" s="44" t="s">
        <v>109</v>
      </c>
      <c r="F28" s="228"/>
      <c r="G28" s="229"/>
      <c r="H28" s="419">
        <f>IF(F28="","",IF(F28="記録無",0,IF(VALUE(F28)&gt;26.4,0,INT(9.23076*(26.7-VALUE(F28))^1.835))))</f>
      </c>
      <c r="I28" s="419"/>
      <c r="J28" s="44" t="s">
        <v>97</v>
      </c>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1:256" ht="20.25" customHeight="1">
      <c r="A29" s="300"/>
      <c r="B29" s="300"/>
      <c r="C29" s="301"/>
      <c r="D29" s="421"/>
      <c r="E29" s="44" t="s">
        <v>101</v>
      </c>
      <c r="F29" s="385"/>
      <c r="G29" s="385"/>
      <c r="H29" s="419">
        <f>IF(F29="","",IF(F29="記録無",0,IF(VALUE(F29)&lt;0.76,0,INT(1.84523*(VALUE(F29)*100-75)^1.348))))</f>
      </c>
      <c r="I29" s="419"/>
      <c r="J29" s="412">
        <f>SUM(H28:I31)</f>
        <v>0</v>
      </c>
      <c r="K29" s="37" t="s">
        <v>100</v>
      </c>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1:256" ht="20.25" customHeight="1">
      <c r="A30" s="148"/>
      <c r="B30" s="415"/>
      <c r="C30" s="416"/>
      <c r="D30" s="421"/>
      <c r="E30" s="44" t="s">
        <v>98</v>
      </c>
      <c r="F30" s="423"/>
      <c r="G30" s="424"/>
      <c r="H30" s="419">
        <f>IF(F30="","",IF(F30="記録無",0,IF(VALUE(F30)&lt;1.53,0,INT(56.0211*(VALUE(F30)-1.5)^1.05))))</f>
      </c>
      <c r="I30" s="419"/>
      <c r="J30" s="413"/>
      <c r="K30" s="37" t="s">
        <v>112</v>
      </c>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256" ht="20.25" customHeight="1">
      <c r="A31" s="148"/>
      <c r="B31" s="415"/>
      <c r="C31" s="420"/>
      <c r="D31" s="421"/>
      <c r="E31" s="44" t="s">
        <v>113</v>
      </c>
      <c r="F31" s="228"/>
      <c r="G31" s="229"/>
      <c r="H31" s="419">
        <f>IF(F31="","",IF(F31="記録無",0,IF(VALUE(F31)&gt;42.08,0,INT(4.99087*(42.5-VALUE(F31))^1.81))))</f>
      </c>
      <c r="I31" s="419"/>
      <c r="J31" s="414"/>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1:256" ht="16.5" customHeight="1">
      <c r="A32" s="50"/>
      <c r="B32" s="50"/>
      <c r="C32" s="50"/>
      <c r="D32" s="50"/>
      <c r="E32" s="50"/>
      <c r="F32" s="50"/>
      <c r="G32" s="50"/>
      <c r="H32" s="50"/>
      <c r="I32" s="50"/>
      <c r="J32" s="50"/>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ht="27.75" customHeight="1">
      <c r="A33" s="45" t="s">
        <v>107</v>
      </c>
      <c r="C33" s="46" t="s">
        <v>115</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12" customHeight="1">
      <c r="A34" s="47" t="s">
        <v>88</v>
      </c>
      <c r="B34" s="47"/>
      <c r="C34" s="227"/>
      <c r="D34" s="242" t="s">
        <v>9</v>
      </c>
      <c r="E34" s="422" t="s">
        <v>89</v>
      </c>
      <c r="F34" s="422"/>
      <c r="G34" s="422" t="s">
        <v>90</v>
      </c>
      <c r="H34" s="422"/>
      <c r="I34" s="422" t="s">
        <v>91</v>
      </c>
      <c r="J34" s="422"/>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20.25" customHeight="1">
      <c r="A35" s="48" t="s">
        <v>92</v>
      </c>
      <c r="B35" s="49"/>
      <c r="C35" s="232"/>
      <c r="D35" s="239"/>
      <c r="E35" s="389"/>
      <c r="F35" s="389"/>
      <c r="G35" s="389"/>
      <c r="H35" s="389"/>
      <c r="I35" s="389"/>
      <c r="J35" s="389"/>
      <c r="K35" s="45"/>
      <c r="L35" s="45" t="s">
        <v>93</v>
      </c>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20.25" customHeight="1">
      <c r="A36" s="381" t="s">
        <v>342</v>
      </c>
      <c r="B36" s="382"/>
      <c r="C36" s="383"/>
      <c r="D36" s="421" t="s">
        <v>94</v>
      </c>
      <c r="E36" s="44" t="s">
        <v>109</v>
      </c>
      <c r="F36" s="228"/>
      <c r="G36" s="229"/>
      <c r="H36" s="419">
        <f>IF(F36="","",IF(F36="記録無",0,IF(VALUE(F36)&gt;26.4,0,INT(9.23076*(26.7-VALUE(F36))^1.835))))</f>
      </c>
      <c r="I36" s="419"/>
      <c r="J36" s="44" t="s">
        <v>97</v>
      </c>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20.25" customHeight="1">
      <c r="A37" s="300"/>
      <c r="B37" s="300"/>
      <c r="C37" s="301"/>
      <c r="D37" s="421"/>
      <c r="E37" s="44" t="s">
        <v>101</v>
      </c>
      <c r="F37" s="385"/>
      <c r="G37" s="385"/>
      <c r="H37" s="419">
        <f>IF(F37="","",IF(F37="記録無",0,IF(VALUE(F37)&lt;0.76,0,INT(1.84523*(VALUE(F37)*100-75)^1.348))))</f>
      </c>
      <c r="I37" s="419"/>
      <c r="J37" s="412">
        <f>SUM(H36:I39)</f>
        <v>0</v>
      </c>
      <c r="K37" s="37" t="s">
        <v>100</v>
      </c>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row r="38" spans="1:256" ht="20.25" customHeight="1">
      <c r="A38" s="148"/>
      <c r="B38" s="415"/>
      <c r="C38" s="416"/>
      <c r="D38" s="421"/>
      <c r="E38" s="44" t="s">
        <v>98</v>
      </c>
      <c r="F38" s="423"/>
      <c r="G38" s="424"/>
      <c r="H38" s="419">
        <f>IF(F38="","",IF(F38="記録無",0,IF(VALUE(F38)&lt;1.53,0,INT(56.0211*(VALUE(F38)-1.5)^1.05))))</f>
      </c>
      <c r="I38" s="419"/>
      <c r="J38" s="413"/>
      <c r="K38" s="37" t="s">
        <v>112</v>
      </c>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row>
    <row r="39" spans="1:256" ht="20.25" customHeight="1">
      <c r="A39" s="148"/>
      <c r="B39" s="415"/>
      <c r="C39" s="420"/>
      <c r="D39" s="421"/>
      <c r="E39" s="44" t="s">
        <v>113</v>
      </c>
      <c r="F39" s="228"/>
      <c r="G39" s="229"/>
      <c r="H39" s="419">
        <f>IF(F39="","",IF(F39="記録無",0,IF(VALUE(F39)&gt;42.08,0,INT(4.99087*(42.5-VALUE(F39))^1.81))))</f>
      </c>
      <c r="I39" s="419"/>
      <c r="J39" s="414"/>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row>
    <row r="40" spans="1:256" ht="16.5" customHeight="1">
      <c r="A40" s="50"/>
      <c r="B40" s="50"/>
      <c r="C40" s="50"/>
      <c r="D40" s="50"/>
      <c r="E40" s="50"/>
      <c r="F40" s="50"/>
      <c r="G40" s="50"/>
      <c r="H40" s="50"/>
      <c r="I40" s="50"/>
      <c r="J40" s="50"/>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row>
    <row r="41" spans="1:256" ht="27.75" customHeight="1">
      <c r="A41" s="45" t="s">
        <v>107</v>
      </c>
      <c r="C41" s="46" t="s">
        <v>115</v>
      </c>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c r="IU41" s="45"/>
      <c r="IV41" s="45"/>
    </row>
    <row r="42" spans="1:256" ht="12" customHeight="1">
      <c r="A42" s="47" t="s">
        <v>88</v>
      </c>
      <c r="B42" s="47"/>
      <c r="C42" s="227"/>
      <c r="D42" s="242" t="s">
        <v>9</v>
      </c>
      <c r="E42" s="422" t="s">
        <v>89</v>
      </c>
      <c r="F42" s="422"/>
      <c r="G42" s="422" t="s">
        <v>90</v>
      </c>
      <c r="H42" s="422"/>
      <c r="I42" s="422" t="s">
        <v>91</v>
      </c>
      <c r="J42" s="422"/>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row>
    <row r="43" spans="1:256" ht="20.25" customHeight="1">
      <c r="A43" s="48" t="s">
        <v>92</v>
      </c>
      <c r="B43" s="49"/>
      <c r="C43" s="232"/>
      <c r="D43" s="239"/>
      <c r="E43" s="389"/>
      <c r="F43" s="389"/>
      <c r="G43" s="389"/>
      <c r="H43" s="389"/>
      <c r="I43" s="389"/>
      <c r="J43" s="389"/>
      <c r="K43" s="45"/>
      <c r="L43" s="45" t="s">
        <v>93</v>
      </c>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row>
    <row r="44" spans="1:256" ht="20.25" customHeight="1">
      <c r="A44" s="381" t="s">
        <v>342</v>
      </c>
      <c r="B44" s="382"/>
      <c r="C44" s="383"/>
      <c r="D44" s="421" t="s">
        <v>94</v>
      </c>
      <c r="E44" s="44" t="s">
        <v>109</v>
      </c>
      <c r="F44" s="228"/>
      <c r="G44" s="229"/>
      <c r="H44" s="419">
        <f>IF(F44="","",IF(F44="記録無",0,IF(VALUE(F44)&gt;26.4,0,INT(9.23076*(26.7-VALUE(F44))^1.835))))</f>
      </c>
      <c r="I44" s="419"/>
      <c r="J44" s="44" t="s">
        <v>97</v>
      </c>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row>
    <row r="45" spans="1:256" ht="20.25" customHeight="1">
      <c r="A45" s="300"/>
      <c r="B45" s="300"/>
      <c r="C45" s="301"/>
      <c r="D45" s="421"/>
      <c r="E45" s="44" t="s">
        <v>101</v>
      </c>
      <c r="F45" s="385"/>
      <c r="G45" s="385"/>
      <c r="H45" s="419">
        <f>IF(F45="","",IF(F45="記録無",0,IF(VALUE(F45)&lt;0.76,0,INT(1.84523*(VALUE(F45)*100-75)^1.348))))</f>
      </c>
      <c r="I45" s="419"/>
      <c r="J45" s="412">
        <f>SUM(H44:I47)</f>
        <v>0</v>
      </c>
      <c r="K45" s="37" t="s">
        <v>100</v>
      </c>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row>
    <row r="46" spans="1:256" ht="20.25" customHeight="1">
      <c r="A46" s="148"/>
      <c r="B46" s="415"/>
      <c r="C46" s="416"/>
      <c r="D46" s="421"/>
      <c r="E46" s="44" t="s">
        <v>98</v>
      </c>
      <c r="F46" s="417"/>
      <c r="G46" s="418"/>
      <c r="H46" s="419">
        <f>IF(F46="","",IF(F46="記録無",0,IF(VALUE(F46)&lt;1.53,0,INT(56.0211*(VALUE(F46)-1.5)^1.05))))</f>
      </c>
      <c r="I46" s="419"/>
      <c r="J46" s="413"/>
      <c r="K46" s="37" t="s">
        <v>112</v>
      </c>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c r="IU46" s="45"/>
      <c r="IV46" s="45"/>
    </row>
    <row r="47" spans="1:256" ht="20.25" customHeight="1">
      <c r="A47" s="148"/>
      <c r="B47" s="415"/>
      <c r="C47" s="420"/>
      <c r="D47" s="421"/>
      <c r="E47" s="44" t="s">
        <v>113</v>
      </c>
      <c r="F47" s="228"/>
      <c r="G47" s="229"/>
      <c r="H47" s="419">
        <f>IF(F47="","",IF(F47="記録無",0,IF(VALUE(F47)&gt;42.08,0,INT(4.99087*(42.5-VALUE(F47))^1.81))))</f>
      </c>
      <c r="I47" s="419"/>
      <c r="J47" s="414"/>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c r="IU47" s="45"/>
      <c r="IV47" s="45"/>
    </row>
    <row r="48" spans="1:256" ht="12" customHeight="1">
      <c r="A48" s="50"/>
      <c r="B48" s="50"/>
      <c r="C48" s="50"/>
      <c r="D48" s="50"/>
      <c r="E48" s="50"/>
      <c r="F48" s="50"/>
      <c r="G48" s="50"/>
      <c r="H48" s="50"/>
      <c r="I48" s="50"/>
      <c r="J48" s="50"/>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row>
  </sheetData>
  <sheetProtection sheet="1" selectLockedCells="1"/>
  <mergeCells count="102">
    <mergeCell ref="E2:F2"/>
    <mergeCell ref="G2:H2"/>
    <mergeCell ref="I2:J2"/>
    <mergeCell ref="E3:F3"/>
    <mergeCell ref="G3:H3"/>
    <mergeCell ref="I3:J3"/>
    <mergeCell ref="A4:C4"/>
    <mergeCell ref="D4:D7"/>
    <mergeCell ref="H4:I4"/>
    <mergeCell ref="F5:G5"/>
    <mergeCell ref="H5:I5"/>
    <mergeCell ref="J5:J7"/>
    <mergeCell ref="B6:C6"/>
    <mergeCell ref="F6:G6"/>
    <mergeCell ref="H6:I6"/>
    <mergeCell ref="B7:C7"/>
    <mergeCell ref="H7:I7"/>
    <mergeCell ref="E10:F10"/>
    <mergeCell ref="G10:H10"/>
    <mergeCell ref="I10:J10"/>
    <mergeCell ref="E11:F11"/>
    <mergeCell ref="G11:H11"/>
    <mergeCell ref="I11:J11"/>
    <mergeCell ref="A12:C12"/>
    <mergeCell ref="D12:D15"/>
    <mergeCell ref="H12:I12"/>
    <mergeCell ref="F13:G13"/>
    <mergeCell ref="H13:I13"/>
    <mergeCell ref="J13:J15"/>
    <mergeCell ref="B14:C14"/>
    <mergeCell ref="F14:G14"/>
    <mergeCell ref="H14:I14"/>
    <mergeCell ref="B15:C15"/>
    <mergeCell ref="H15:I15"/>
    <mergeCell ref="E18:F18"/>
    <mergeCell ref="G18:H18"/>
    <mergeCell ref="I18:J18"/>
    <mergeCell ref="E19:F19"/>
    <mergeCell ref="G19:H19"/>
    <mergeCell ref="I19:J19"/>
    <mergeCell ref="A20:C20"/>
    <mergeCell ref="D20:D23"/>
    <mergeCell ref="H20:I20"/>
    <mergeCell ref="F21:G21"/>
    <mergeCell ref="H21:I21"/>
    <mergeCell ref="J21:J23"/>
    <mergeCell ref="B22:C22"/>
    <mergeCell ref="F22:G22"/>
    <mergeCell ref="H22:I22"/>
    <mergeCell ref="B23:C23"/>
    <mergeCell ref="H23:I23"/>
    <mergeCell ref="E26:F26"/>
    <mergeCell ref="G26:H26"/>
    <mergeCell ref="I26:J26"/>
    <mergeCell ref="E27:F27"/>
    <mergeCell ref="G27:H27"/>
    <mergeCell ref="I27:J27"/>
    <mergeCell ref="A28:C28"/>
    <mergeCell ref="D28:D31"/>
    <mergeCell ref="H28:I28"/>
    <mergeCell ref="F29:G29"/>
    <mergeCell ref="H29:I29"/>
    <mergeCell ref="J29:J31"/>
    <mergeCell ref="B30:C30"/>
    <mergeCell ref="F30:G30"/>
    <mergeCell ref="H30:I30"/>
    <mergeCell ref="B31:C31"/>
    <mergeCell ref="H31:I31"/>
    <mergeCell ref="E34:F34"/>
    <mergeCell ref="G34:H34"/>
    <mergeCell ref="I34:J34"/>
    <mergeCell ref="E35:F35"/>
    <mergeCell ref="G35:H35"/>
    <mergeCell ref="I35:J35"/>
    <mergeCell ref="A36:C36"/>
    <mergeCell ref="D36:D39"/>
    <mergeCell ref="H36:I36"/>
    <mergeCell ref="F37:G37"/>
    <mergeCell ref="H37:I37"/>
    <mergeCell ref="J37:J39"/>
    <mergeCell ref="B38:C38"/>
    <mergeCell ref="F38:G38"/>
    <mergeCell ref="H38:I38"/>
    <mergeCell ref="B39:C39"/>
    <mergeCell ref="H39:I39"/>
    <mergeCell ref="E42:F42"/>
    <mergeCell ref="G42:H42"/>
    <mergeCell ref="I42:J42"/>
    <mergeCell ref="E43:F43"/>
    <mergeCell ref="G43:H43"/>
    <mergeCell ref="I43:J43"/>
    <mergeCell ref="A44:C44"/>
    <mergeCell ref="D44:D47"/>
    <mergeCell ref="H44:I44"/>
    <mergeCell ref="F45:G45"/>
    <mergeCell ref="H45:I45"/>
    <mergeCell ref="J45:J47"/>
    <mergeCell ref="B46:C46"/>
    <mergeCell ref="F46:G46"/>
    <mergeCell ref="H46:I46"/>
    <mergeCell ref="B47:C47"/>
    <mergeCell ref="H47:I47"/>
  </mergeCells>
  <conditionalFormatting sqref="D39 G38 D30 G29 D21 G20 A4 G11 A3:C3 G2 D12 A12:A13 A20:A21 A28:A29 A36:A37 A44:A45">
    <cfRule type="cellIs" priority="7" dxfId="0" operator="equal" stopIfTrue="1">
      <formula>0</formula>
    </cfRule>
  </conditionalFormatting>
  <conditionalFormatting sqref="D3">
    <cfRule type="cellIs" priority="6" dxfId="0" operator="equal" stopIfTrue="1">
      <formula>0</formula>
    </cfRule>
  </conditionalFormatting>
  <dataValidations count="4">
    <dataValidation allowBlank="1" showInputMessage="1" showErrorMessage="1" imeMode="halfKatakana" sqref="C2 C10 C18 C26 C34 C42"/>
    <dataValidation allowBlank="1" showInputMessage="1" showErrorMessage="1" imeMode="off" sqref="G12 G15 G20 G23 G28 G31 G36 G39 G44 G47"/>
    <dataValidation allowBlank="1" showInputMessage="1" showErrorMessage="1" imeMode="on" sqref="E11:J11 C11 C19 E19:J19 E27:J27 C27 C35 E35:J35 C43 E43:J43"/>
    <dataValidation allowBlank="1" showInputMessage="1" showErrorMessage="1" imeMode="disabled" sqref="D3 D11 D19 D27 D35 D43"/>
  </dataValidations>
  <printOptions horizontalCentered="1"/>
  <pageMargins left="0.7874015748031497" right="0.7874015748031497" top="0.3937007874015748"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22"/>
  </sheetPr>
  <dimension ref="A1:J34"/>
  <sheetViews>
    <sheetView showGridLines="0" view="pageBreakPreview" zoomScaleSheetLayoutView="100" zoomScalePageLayoutView="0" workbookViewId="0" topLeftCell="A16">
      <selection activeCell="B32" sqref="B32:F32"/>
    </sheetView>
  </sheetViews>
  <sheetFormatPr defaultColWidth="12.875" defaultRowHeight="13.5"/>
  <cols>
    <col min="1" max="1" width="14.625" style="58" customWidth="1"/>
    <col min="2" max="2" width="12.00390625" style="58" customWidth="1"/>
    <col min="3" max="3" width="15.875" style="58" customWidth="1"/>
    <col min="4" max="4" width="3.125" style="58" bestFit="1" customWidth="1"/>
    <col min="5" max="5" width="13.50390625" style="58" customWidth="1"/>
    <col min="6" max="6" width="5.125" style="58" customWidth="1"/>
    <col min="7" max="7" width="14.00390625" style="58" customWidth="1"/>
    <col min="8" max="8" width="4.25390625" style="58" customWidth="1"/>
    <col min="9" max="9" width="12.875" style="58" customWidth="1"/>
    <col min="10" max="10" width="8.00390625" style="58" hidden="1" customWidth="1"/>
    <col min="11" max="16384" width="12.875" style="58" customWidth="1"/>
  </cols>
  <sheetData>
    <row r="1" spans="1:10" ht="13.5">
      <c r="A1" s="55" t="s">
        <v>126</v>
      </c>
      <c r="B1" s="56"/>
      <c r="C1" s="56"/>
      <c r="D1" s="56"/>
      <c r="E1" s="56"/>
      <c r="F1" s="56"/>
      <c r="G1" s="56"/>
      <c r="H1" s="56"/>
      <c r="I1" s="57"/>
      <c r="J1" s="11" t="s">
        <v>28</v>
      </c>
    </row>
    <row r="2" spans="1:10" ht="13.5">
      <c r="A2" s="56"/>
      <c r="B2" s="56"/>
      <c r="C2" s="56"/>
      <c r="D2" s="56"/>
      <c r="E2" s="56"/>
      <c r="F2" s="56"/>
      <c r="G2" s="56"/>
      <c r="H2" s="56"/>
      <c r="I2" s="57"/>
      <c r="J2" s="12"/>
    </row>
    <row r="3" spans="1:10" ht="30" customHeight="1">
      <c r="A3" s="442" t="s">
        <v>267</v>
      </c>
      <c r="B3" s="442"/>
      <c r="C3" s="442"/>
      <c r="D3" s="442"/>
      <c r="E3" s="442"/>
      <c r="F3" s="442"/>
      <c r="G3" s="59"/>
      <c r="H3" s="59"/>
      <c r="I3" s="60"/>
      <c r="J3" s="13" t="s">
        <v>44</v>
      </c>
    </row>
    <row r="4" spans="1:10" ht="30" customHeight="1">
      <c r="A4" s="61"/>
      <c r="B4" s="443" t="s">
        <v>127</v>
      </c>
      <c r="C4" s="443"/>
      <c r="D4" s="443"/>
      <c r="E4" s="443"/>
      <c r="F4" s="443"/>
      <c r="G4" s="443"/>
      <c r="H4" s="61"/>
      <c r="I4" s="62"/>
      <c r="J4" s="13" t="s">
        <v>45</v>
      </c>
    </row>
    <row r="5" spans="1:10" ht="22.5" customHeight="1">
      <c r="A5" s="61"/>
      <c r="B5" s="63" t="s">
        <v>269</v>
      </c>
      <c r="C5" s="61"/>
      <c r="D5" s="61"/>
      <c r="E5" s="61"/>
      <c r="F5" s="61"/>
      <c r="G5" s="61"/>
      <c r="H5" s="61"/>
      <c r="I5" s="62"/>
      <c r="J5" s="13" t="s">
        <v>46</v>
      </c>
    </row>
    <row r="6" spans="1:10" ht="26.25" customHeight="1">
      <c r="A6" s="436" t="s">
        <v>128</v>
      </c>
      <c r="B6" s="437"/>
      <c r="C6" s="438"/>
      <c r="D6" s="439"/>
      <c r="E6" s="439"/>
      <c r="F6" s="439"/>
      <c r="G6" s="439"/>
      <c r="H6" s="444"/>
      <c r="I6" s="64"/>
      <c r="J6" s="13" t="s">
        <v>47</v>
      </c>
    </row>
    <row r="7" spans="1:10" ht="26.25" customHeight="1">
      <c r="A7" s="436" t="s">
        <v>129</v>
      </c>
      <c r="B7" s="437"/>
      <c r="C7" s="438"/>
      <c r="D7" s="439"/>
      <c r="E7" s="439"/>
      <c r="F7" s="439"/>
      <c r="G7" s="439"/>
      <c r="H7" s="444"/>
      <c r="I7" s="57"/>
      <c r="J7" s="13" t="s">
        <v>48</v>
      </c>
    </row>
    <row r="8" spans="1:10" ht="26.25" customHeight="1">
      <c r="A8" s="436" t="s">
        <v>130</v>
      </c>
      <c r="B8" s="437"/>
      <c r="C8" s="438"/>
      <c r="D8" s="439"/>
      <c r="E8" s="439"/>
      <c r="F8" s="439"/>
      <c r="G8" s="65" t="s">
        <v>131</v>
      </c>
      <c r="H8" s="66"/>
      <c r="I8" s="57"/>
      <c r="J8" s="13" t="s">
        <v>49</v>
      </c>
    </row>
    <row r="9" spans="1:10" ht="26.25" customHeight="1">
      <c r="A9" s="440" t="s">
        <v>132</v>
      </c>
      <c r="B9" s="441"/>
      <c r="C9" s="438"/>
      <c r="D9" s="439"/>
      <c r="E9" s="439"/>
      <c r="F9" s="439"/>
      <c r="G9" s="66" t="s">
        <v>133</v>
      </c>
      <c r="H9" s="67"/>
      <c r="I9" s="57"/>
      <c r="J9" s="13" t="s">
        <v>50</v>
      </c>
    </row>
    <row r="10" spans="1:10" ht="30" customHeight="1" thickBot="1">
      <c r="A10" s="68"/>
      <c r="B10" s="69"/>
      <c r="C10" s="61"/>
      <c r="D10" s="61"/>
      <c r="E10" s="70" t="s">
        <v>134</v>
      </c>
      <c r="F10" s="61"/>
      <c r="G10" s="61"/>
      <c r="H10" s="61"/>
      <c r="I10" s="57"/>
      <c r="J10" s="13" t="s">
        <v>51</v>
      </c>
    </row>
    <row r="11" spans="1:10" ht="26.25" customHeight="1">
      <c r="A11" s="71" t="s">
        <v>135</v>
      </c>
      <c r="B11" s="72"/>
      <c r="C11" s="73" t="s">
        <v>136</v>
      </c>
      <c r="D11" s="445"/>
      <c r="E11" s="446"/>
      <c r="F11" s="74" t="s">
        <v>137</v>
      </c>
      <c r="G11" s="75">
        <f>1000*D11</f>
        <v>0</v>
      </c>
      <c r="H11" s="292" t="s">
        <v>138</v>
      </c>
      <c r="I11" s="57"/>
      <c r="J11" s="13" t="s">
        <v>52</v>
      </c>
    </row>
    <row r="12" spans="1:10" ht="26.25" customHeight="1">
      <c r="A12" s="76" t="s">
        <v>139</v>
      </c>
      <c r="B12" s="77"/>
      <c r="C12" s="78" t="s">
        <v>140</v>
      </c>
      <c r="D12" s="447"/>
      <c r="E12" s="448"/>
      <c r="F12" s="79" t="s">
        <v>137</v>
      </c>
      <c r="G12" s="75">
        <f>500*D12</f>
        <v>0</v>
      </c>
      <c r="H12" s="292" t="s">
        <v>138</v>
      </c>
      <c r="I12" s="57"/>
      <c r="J12" s="13" t="s">
        <v>53</v>
      </c>
    </row>
    <row r="13" spans="1:10" ht="26.25" customHeight="1" thickBot="1">
      <c r="A13" s="80" t="s">
        <v>266</v>
      </c>
      <c r="B13" s="81"/>
      <c r="C13" s="82"/>
      <c r="D13" s="451"/>
      <c r="E13" s="452"/>
      <c r="F13" s="83" t="s">
        <v>137</v>
      </c>
      <c r="G13" s="84">
        <f>1500*D13</f>
        <v>0</v>
      </c>
      <c r="H13" s="293" t="s">
        <v>138</v>
      </c>
      <c r="I13" s="85"/>
      <c r="J13" s="13" t="s">
        <v>54</v>
      </c>
    </row>
    <row r="14" spans="1:10" ht="26.25" customHeight="1" thickTop="1">
      <c r="A14" s="453" t="s">
        <v>141</v>
      </c>
      <c r="B14" s="454"/>
      <c r="C14" s="454"/>
      <c r="D14" s="454"/>
      <c r="E14" s="454"/>
      <c r="F14" s="86"/>
      <c r="G14" s="87">
        <f>SUM(G11:G13)</f>
        <v>0</v>
      </c>
      <c r="H14" s="294" t="s">
        <v>138</v>
      </c>
      <c r="I14" s="88"/>
      <c r="J14" s="13" t="s">
        <v>55</v>
      </c>
    </row>
    <row r="15" spans="1:10" ht="22.5" customHeight="1">
      <c r="A15" s="89" t="s">
        <v>142</v>
      </c>
      <c r="B15" s="90"/>
      <c r="C15" s="90"/>
      <c r="D15" s="90"/>
      <c r="E15" s="90"/>
      <c r="F15" s="90"/>
      <c r="G15" s="90"/>
      <c r="H15" s="61"/>
      <c r="I15" s="88"/>
      <c r="J15" s="13" t="s">
        <v>56</v>
      </c>
    </row>
    <row r="16" ht="13.5">
      <c r="J16" s="13" t="s">
        <v>57</v>
      </c>
    </row>
    <row r="17" spans="1:10" ht="22.5" customHeight="1">
      <c r="A17" s="91" t="s">
        <v>143</v>
      </c>
      <c r="B17" s="92"/>
      <c r="C17" s="92"/>
      <c r="D17" s="92"/>
      <c r="E17" s="92"/>
      <c r="F17" s="92"/>
      <c r="G17" s="92"/>
      <c r="H17" s="92"/>
      <c r="I17" s="88"/>
      <c r="J17" s="13" t="s">
        <v>58</v>
      </c>
    </row>
    <row r="18" spans="1:10" ht="22.5" customHeight="1">
      <c r="A18" s="93" t="s">
        <v>144</v>
      </c>
      <c r="B18" s="61"/>
      <c r="C18" s="61"/>
      <c r="D18" s="61"/>
      <c r="E18" s="61"/>
      <c r="F18" s="61"/>
      <c r="G18" s="61"/>
      <c r="H18" s="61"/>
      <c r="I18" s="88"/>
      <c r="J18" s="13" t="s">
        <v>59</v>
      </c>
    </row>
    <row r="19" spans="1:10" ht="22.5" customHeight="1">
      <c r="A19" s="93" t="s">
        <v>145</v>
      </c>
      <c r="B19" s="61"/>
      <c r="C19" s="61"/>
      <c r="D19" s="61"/>
      <c r="E19" s="61"/>
      <c r="F19" s="61"/>
      <c r="G19" s="61"/>
      <c r="H19" s="61"/>
      <c r="I19" s="88"/>
      <c r="J19" s="13" t="s">
        <v>60</v>
      </c>
    </row>
    <row r="20" spans="1:10" ht="22.5" customHeight="1">
      <c r="A20" s="93" t="s">
        <v>146</v>
      </c>
      <c r="B20" s="61"/>
      <c r="C20" s="61"/>
      <c r="D20" s="61"/>
      <c r="E20" s="61"/>
      <c r="F20" s="61"/>
      <c r="G20" s="61"/>
      <c r="H20" s="61"/>
      <c r="I20" s="94"/>
      <c r="J20" s="13" t="s">
        <v>61</v>
      </c>
    </row>
    <row r="21" spans="1:10" ht="15" customHeight="1">
      <c r="A21" s="61"/>
      <c r="B21" s="61"/>
      <c r="C21" s="61"/>
      <c r="D21" s="61"/>
      <c r="E21" s="61"/>
      <c r="F21" s="61"/>
      <c r="G21" s="61"/>
      <c r="H21" s="61"/>
      <c r="I21" s="94"/>
      <c r="J21" s="13" t="s">
        <v>62</v>
      </c>
    </row>
    <row r="22" spans="1:10" ht="22.5" customHeight="1">
      <c r="A22" s="95" t="s">
        <v>147</v>
      </c>
      <c r="B22" s="61"/>
      <c r="C22" s="95" t="s">
        <v>268</v>
      </c>
      <c r="D22" s="61"/>
      <c r="E22" s="61"/>
      <c r="F22" s="61"/>
      <c r="G22" s="61"/>
      <c r="H22" s="61"/>
      <c r="I22" s="94"/>
      <c r="J22" s="13" t="s">
        <v>63</v>
      </c>
    </row>
    <row r="23" spans="2:10" ht="22.5" customHeight="1">
      <c r="B23" s="61"/>
      <c r="C23" s="61"/>
      <c r="D23" s="61"/>
      <c r="E23" s="61"/>
      <c r="F23" s="61"/>
      <c r="G23" s="61"/>
      <c r="H23" s="61"/>
      <c r="I23" s="94"/>
      <c r="J23" s="13" t="s">
        <v>64</v>
      </c>
    </row>
    <row r="24" spans="1:10" ht="15" customHeight="1">
      <c r="A24" s="61"/>
      <c r="B24" s="61"/>
      <c r="C24" s="61"/>
      <c r="D24" s="61"/>
      <c r="E24" s="61"/>
      <c r="F24" s="61"/>
      <c r="G24" s="61"/>
      <c r="H24" s="61"/>
      <c r="I24" s="94"/>
      <c r="J24" s="13" t="s">
        <v>65</v>
      </c>
    </row>
    <row r="25" spans="1:10" ht="30" customHeight="1">
      <c r="A25" s="96" t="s">
        <v>148</v>
      </c>
      <c r="B25" s="61"/>
      <c r="C25" s="61"/>
      <c r="D25" s="61"/>
      <c r="E25" s="61"/>
      <c r="F25" s="61"/>
      <c r="G25" s="61"/>
      <c r="H25" s="61"/>
      <c r="I25" s="94"/>
      <c r="J25" s="13" t="s">
        <v>66</v>
      </c>
    </row>
    <row r="26" spans="1:10" ht="15" customHeight="1" thickBot="1">
      <c r="A26" s="96"/>
      <c r="B26" s="61"/>
      <c r="C26" s="61"/>
      <c r="D26" s="61"/>
      <c r="E26" s="61"/>
      <c r="F26" s="61"/>
      <c r="G26" s="61"/>
      <c r="H26" s="61"/>
      <c r="I26" s="94"/>
      <c r="J26" s="146" t="s">
        <v>263</v>
      </c>
    </row>
    <row r="27" spans="1:9" ht="15" customHeight="1" thickTop="1">
      <c r="A27" s="97"/>
      <c r="B27" s="98"/>
      <c r="C27" s="99"/>
      <c r="D27" s="99"/>
      <c r="E27" s="99"/>
      <c r="F27" s="99"/>
      <c r="G27" s="100"/>
      <c r="H27" s="101"/>
      <c r="I27" s="94"/>
    </row>
    <row r="28" spans="1:9" ht="22.5" customHeight="1">
      <c r="A28" s="102" t="s">
        <v>149</v>
      </c>
      <c r="B28" s="455"/>
      <c r="C28" s="455"/>
      <c r="D28" s="103"/>
      <c r="E28" s="103"/>
      <c r="F28" s="103"/>
      <c r="G28" s="67"/>
      <c r="H28" s="104"/>
      <c r="I28" s="94"/>
    </row>
    <row r="29" spans="1:9" ht="30" customHeight="1">
      <c r="A29" s="102"/>
      <c r="B29" s="456"/>
      <c r="C29" s="456"/>
      <c r="D29" s="456"/>
      <c r="E29" s="456"/>
      <c r="F29" s="456"/>
      <c r="G29" s="456"/>
      <c r="H29" s="105"/>
      <c r="I29" s="94"/>
    </row>
    <row r="30" spans="1:9" ht="30" customHeight="1">
      <c r="A30" s="102"/>
      <c r="B30" s="457"/>
      <c r="C30" s="457"/>
      <c r="D30" s="457"/>
      <c r="E30" s="457"/>
      <c r="F30" s="457"/>
      <c r="G30" s="457"/>
      <c r="H30" s="105"/>
      <c r="I30" s="94"/>
    </row>
    <row r="31" spans="1:9" ht="15" customHeight="1">
      <c r="A31" s="102"/>
      <c r="B31" s="106"/>
      <c r="C31" s="106"/>
      <c r="D31" s="106"/>
      <c r="E31" s="106"/>
      <c r="F31" s="106"/>
      <c r="G31" s="106"/>
      <c r="H31" s="105"/>
      <c r="I31" s="94"/>
    </row>
    <row r="32" spans="1:9" ht="30" customHeight="1">
      <c r="A32" s="102" t="s">
        <v>150</v>
      </c>
      <c r="B32" s="458"/>
      <c r="C32" s="458"/>
      <c r="D32" s="458"/>
      <c r="E32" s="458"/>
      <c r="F32" s="458"/>
      <c r="G32" s="106" t="s">
        <v>151</v>
      </c>
      <c r="H32" s="105"/>
      <c r="I32" s="94"/>
    </row>
    <row r="33" spans="1:9" ht="15" customHeight="1" thickBot="1">
      <c r="A33" s="107"/>
      <c r="B33" s="449"/>
      <c r="C33" s="449"/>
      <c r="D33" s="449"/>
      <c r="E33" s="449"/>
      <c r="F33" s="449"/>
      <c r="G33" s="449"/>
      <c r="H33" s="450"/>
      <c r="I33" s="94"/>
    </row>
    <row r="34" spans="1:9" ht="15" customHeight="1" thickTop="1">
      <c r="A34" s="61"/>
      <c r="B34" s="61"/>
      <c r="C34" s="61"/>
      <c r="D34" s="61"/>
      <c r="E34" s="61"/>
      <c r="F34" s="61"/>
      <c r="G34" s="61"/>
      <c r="H34" s="61"/>
      <c r="I34" s="85"/>
    </row>
  </sheetData>
  <sheetProtection sheet="1" selectLockedCells="1"/>
  <mergeCells count="19">
    <mergeCell ref="D11:E11"/>
    <mergeCell ref="D12:E12"/>
    <mergeCell ref="B33:H33"/>
    <mergeCell ref="D13:E13"/>
    <mergeCell ref="A14:E14"/>
    <mergeCell ref="B28:C28"/>
    <mergeCell ref="B29:G29"/>
    <mergeCell ref="B30:G30"/>
    <mergeCell ref="B32:F32"/>
    <mergeCell ref="A8:B8"/>
    <mergeCell ref="C8:F8"/>
    <mergeCell ref="A9:B9"/>
    <mergeCell ref="A3:F3"/>
    <mergeCell ref="B4:G4"/>
    <mergeCell ref="A6:B6"/>
    <mergeCell ref="C6:H6"/>
    <mergeCell ref="A7:B7"/>
    <mergeCell ref="C7:H7"/>
    <mergeCell ref="C9:F9"/>
  </mergeCells>
  <conditionalFormatting sqref="G11:G14 C6:H9">
    <cfRule type="cellIs" priority="1" dxfId="0" operator="equal" stopIfTrue="1">
      <formula>0</formula>
    </cfRule>
  </conditionalFormatting>
  <dataValidations count="2">
    <dataValidation type="list" allowBlank="1" showInputMessage="1" sqref="C6:H6">
      <formula1>$J$2:$J$26</formula1>
    </dataValidation>
    <dataValidation allowBlank="1" showInputMessage="1" showErrorMessage="1" imeMode="disabled" sqref="D11:E13"/>
  </dataValidations>
  <printOptions horizontalCentered="1"/>
  <pageMargins left="0.5905511811023623" right="0.5905511811023623" top="0.984251968503937" bottom="0.62" header="0.5118110236220472" footer="0.5118110236220472"/>
  <pageSetup orientation="portrait" paperSize="9" r:id="rId2"/>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dimension ref="A1:AY80"/>
  <sheetViews>
    <sheetView zoomScale="75" zoomScaleNormal="75" zoomScalePageLayoutView="0" workbookViewId="0" topLeftCell="A1">
      <selection activeCell="Q51" sqref="Q51"/>
    </sheetView>
  </sheetViews>
  <sheetFormatPr defaultColWidth="9.00390625" defaultRowHeight="13.5"/>
  <cols>
    <col min="1" max="1" width="5.625" style="119" customWidth="1"/>
    <col min="2" max="2" width="11.625" style="119" customWidth="1"/>
    <col min="3" max="3" width="11.875" style="119" customWidth="1"/>
    <col min="4" max="4" width="3.75390625" style="119" customWidth="1"/>
    <col min="5" max="5" width="9.875" style="119" customWidth="1"/>
    <col min="6" max="6" width="12.50390625" style="119" customWidth="1"/>
    <col min="7" max="8" width="9.00390625" style="119" customWidth="1"/>
    <col min="9" max="9" width="4.50390625" style="119" customWidth="1"/>
    <col min="10" max="11" width="9.00390625" style="119" customWidth="1"/>
    <col min="12" max="12" width="4.125" style="119" customWidth="1"/>
    <col min="13" max="13" width="5.25390625" style="119" customWidth="1"/>
    <col min="14" max="14" width="1.75390625" style="119" customWidth="1"/>
    <col min="15" max="15" width="4.00390625" style="119" customWidth="1"/>
    <col min="16" max="19" width="9.00390625" style="119" customWidth="1"/>
    <col min="20" max="20" width="4.00390625" style="119" customWidth="1"/>
    <col min="21" max="21" width="6.50390625" style="119" customWidth="1"/>
    <col min="22" max="22" width="7.50390625" style="119" customWidth="1"/>
    <col min="23" max="23" width="7.125" style="119" customWidth="1"/>
    <col min="24" max="24" width="6.625" style="119" customWidth="1"/>
    <col min="25" max="25" width="5.25390625" style="119" customWidth="1"/>
    <col min="26" max="28" width="7.50390625" style="119" customWidth="1"/>
    <col min="29" max="37" width="4.375" style="119" customWidth="1"/>
    <col min="38" max="40" width="7.125" style="119" customWidth="1"/>
    <col min="41" max="41" width="5.75390625" style="119" customWidth="1"/>
    <col min="42" max="42" width="6.25390625" style="119" customWidth="1"/>
    <col min="43" max="43" width="5.75390625" style="119" customWidth="1"/>
    <col min="44" max="44" width="7.875" style="119" customWidth="1"/>
    <col min="45" max="48" width="5.375" style="119" customWidth="1"/>
    <col min="49" max="50" width="9.00390625" style="119" customWidth="1"/>
    <col min="51" max="51" width="4.375" style="119" customWidth="1"/>
    <col min="52" max="16384" width="9.00390625" style="119" customWidth="1"/>
  </cols>
  <sheetData>
    <row r="1" ht="18.75">
      <c r="A1" s="124" t="s">
        <v>348</v>
      </c>
    </row>
    <row r="2" spans="1:13" ht="13.5">
      <c r="A2" s="308" t="s">
        <v>346</v>
      </c>
      <c r="B2" s="309" t="s">
        <v>0</v>
      </c>
      <c r="C2" s="309" t="s">
        <v>347</v>
      </c>
      <c r="D2" s="308" t="s">
        <v>1</v>
      </c>
      <c r="E2" s="309" t="s">
        <v>28</v>
      </c>
      <c r="F2" s="309" t="s">
        <v>349</v>
      </c>
      <c r="G2" s="309" t="s">
        <v>6</v>
      </c>
      <c r="H2" s="309" t="s">
        <v>8</v>
      </c>
      <c r="I2" s="308" t="s">
        <v>120</v>
      </c>
      <c r="J2" s="309" t="s">
        <v>7</v>
      </c>
      <c r="K2" s="309" t="s">
        <v>8</v>
      </c>
      <c r="L2" s="308" t="s">
        <v>120</v>
      </c>
      <c r="M2" s="308" t="s">
        <v>345</v>
      </c>
    </row>
    <row r="3" spans="1:13" ht="13.5">
      <c r="A3" s="315">
        <f>IF('男子申込'!B11="","",'男子申込'!B11)</f>
      </c>
      <c r="B3" s="315">
        <f>IF('男子申込'!C11="","",'男子申込'!C11)</f>
      </c>
      <c r="C3" s="315">
        <f>IF('男子申込'!D11="","",'男子申込'!D11)</f>
      </c>
      <c r="D3" s="316">
        <f>IF('男子申込'!E11="","",'男子申込'!E11)</f>
      </c>
      <c r="E3" s="315">
        <f>IF($B3="","",'男子申込'!$C$5)</f>
      </c>
      <c r="F3" s="315">
        <f>IF($B3="","",'男子申込'!$C$7)</f>
      </c>
      <c r="G3" s="315">
        <f>IF('男子申込'!H11="","",'男子申込'!H11)</f>
      </c>
      <c r="H3" s="315">
        <f>IF('男子申込'!I11="","",'男子申込'!I11)</f>
      </c>
      <c r="I3" s="317">
        <f>IF('男子申込'!J11="","",'男子申込'!J11)</f>
      </c>
      <c r="J3" s="315">
        <f>IF('男子申込'!K11="","",'男子申込'!K11)</f>
      </c>
      <c r="K3" s="315">
        <f>IF('男子申込'!L11="","",'男子申込'!L11)</f>
      </c>
      <c r="L3" s="317">
        <f>IF('男子申込'!M11="","",'男子申込'!M11)</f>
      </c>
      <c r="M3" s="316">
        <f>IF('男子申込'!N11="","",'男子申込'!N11)</f>
      </c>
    </row>
    <row r="4" spans="1:13" ht="13.5">
      <c r="A4" s="315">
        <f>IF('男子申込'!B12="","",'男子申込'!B12)</f>
      </c>
      <c r="B4" s="315">
        <f>IF('男子申込'!C12="","",'男子申込'!C12)</f>
      </c>
      <c r="C4" s="315">
        <f>IF('男子申込'!D12="","",'男子申込'!D12)</f>
      </c>
      <c r="D4" s="316">
        <f>IF('男子申込'!E12="","",'男子申込'!E12)</f>
      </c>
      <c r="E4" s="315">
        <f>IF($B4="","",'男子申込'!$C$5)</f>
      </c>
      <c r="F4" s="315">
        <f>IF($B4="","",'男子申込'!$C$7)</f>
      </c>
      <c r="G4" s="315">
        <f>IF('男子申込'!H12="","",'男子申込'!H12)</f>
      </c>
      <c r="H4" s="315">
        <f>IF('男子申込'!I12="","",'男子申込'!I12)</f>
      </c>
      <c r="I4" s="317">
        <f>IF('男子申込'!J12="","",'男子申込'!J12)</f>
      </c>
      <c r="J4" s="315">
        <f>IF('男子申込'!K12="","",'男子申込'!K12)</f>
      </c>
      <c r="K4" s="315">
        <f>IF('男子申込'!L12="","",'男子申込'!L12)</f>
      </c>
      <c r="L4" s="317">
        <f>IF('男子申込'!M12="","",'男子申込'!M12)</f>
      </c>
      <c r="M4" s="316">
        <f>IF('男子申込'!N12="","",'男子申込'!N12)</f>
      </c>
    </row>
    <row r="5" spans="1:13" ht="13.5">
      <c r="A5" s="315">
        <f>IF('男子申込'!B13="","",'男子申込'!B13)</f>
      </c>
      <c r="B5" s="315">
        <f>IF('男子申込'!C13="","",'男子申込'!C13)</f>
      </c>
      <c r="C5" s="315">
        <f>IF('男子申込'!D13="","",'男子申込'!D13)</f>
      </c>
      <c r="D5" s="316">
        <f>IF('男子申込'!E13="","",'男子申込'!E13)</f>
      </c>
      <c r="E5" s="315">
        <f>IF($B5="","",'男子申込'!$C$5)</f>
      </c>
      <c r="F5" s="315">
        <f>IF($B5="","",'男子申込'!$C$7)</f>
      </c>
      <c r="G5" s="315">
        <f>IF('男子申込'!H13="","",'男子申込'!H13)</f>
      </c>
      <c r="H5" s="315">
        <f>IF('男子申込'!I13="","",'男子申込'!I13)</f>
      </c>
      <c r="I5" s="317">
        <f>IF('男子申込'!J13="","",'男子申込'!J13)</f>
      </c>
      <c r="J5" s="315">
        <f>IF('男子申込'!K13="","",'男子申込'!K13)</f>
      </c>
      <c r="K5" s="315">
        <f>IF('男子申込'!L13="","",'男子申込'!L13)</f>
      </c>
      <c r="L5" s="317">
        <f>IF('男子申込'!M13="","",'男子申込'!M13)</f>
      </c>
      <c r="M5" s="316">
        <f>IF('男子申込'!N13="","",'男子申込'!N13)</f>
      </c>
    </row>
    <row r="6" spans="1:13" ht="13.5">
      <c r="A6" s="315">
        <f>IF('男子申込'!B14="","",'男子申込'!B14)</f>
      </c>
      <c r="B6" s="315">
        <f>IF('男子申込'!C14="","",'男子申込'!C14)</f>
      </c>
      <c r="C6" s="315">
        <f>IF('男子申込'!D14="","",'男子申込'!D14)</f>
      </c>
      <c r="D6" s="316">
        <f>IF('男子申込'!E14="","",'男子申込'!E14)</f>
      </c>
      <c r="E6" s="315">
        <f>IF($B6="","",'男子申込'!$C$5)</f>
      </c>
      <c r="F6" s="315">
        <f>IF($B6="","",'男子申込'!$C$7)</f>
      </c>
      <c r="G6" s="315">
        <f>IF('男子申込'!H14="","",'男子申込'!H14)</f>
      </c>
      <c r="H6" s="315">
        <f>IF('男子申込'!I14="","",'男子申込'!I14)</f>
      </c>
      <c r="I6" s="317">
        <f>IF('男子申込'!J14="","",'男子申込'!J14)</f>
      </c>
      <c r="J6" s="315">
        <f>IF('男子申込'!K14="","",'男子申込'!K14)</f>
      </c>
      <c r="K6" s="315">
        <f>IF('男子申込'!L14="","",'男子申込'!L14)</f>
      </c>
      <c r="L6" s="317">
        <f>IF('男子申込'!M14="","",'男子申込'!M14)</f>
      </c>
      <c r="M6" s="316">
        <f>IF('男子申込'!N14="","",'男子申込'!N14)</f>
      </c>
    </row>
    <row r="7" spans="1:13" ht="13.5">
      <c r="A7" s="315">
        <f>IF('男子申込'!B15="","",'男子申込'!B15)</f>
      </c>
      <c r="B7" s="315">
        <f>IF('男子申込'!C15="","",'男子申込'!C15)</f>
      </c>
      <c r="C7" s="315">
        <f>IF('男子申込'!D15="","",'男子申込'!D15)</f>
      </c>
      <c r="D7" s="316">
        <f>IF('男子申込'!E15="","",'男子申込'!E15)</f>
      </c>
      <c r="E7" s="315">
        <f>IF($B7="","",'男子申込'!$C$5)</f>
      </c>
      <c r="F7" s="315">
        <f>IF($B7="","",'男子申込'!$C$7)</f>
      </c>
      <c r="G7" s="315">
        <f>IF('男子申込'!H15="","",'男子申込'!H15)</f>
      </c>
      <c r="H7" s="315">
        <f>IF('男子申込'!I15="","",'男子申込'!I15)</f>
      </c>
      <c r="I7" s="317">
        <f>IF('男子申込'!J15="","",'男子申込'!J15)</f>
      </c>
      <c r="J7" s="315">
        <f>IF('男子申込'!K15="","",'男子申込'!K15)</f>
      </c>
      <c r="K7" s="315">
        <f>IF('男子申込'!L15="","",'男子申込'!L15)</f>
      </c>
      <c r="L7" s="317">
        <f>IF('男子申込'!M15="","",'男子申込'!M15)</f>
      </c>
      <c r="M7" s="316">
        <f>IF('男子申込'!N15="","",'男子申込'!N15)</f>
      </c>
    </row>
    <row r="8" spans="1:13" ht="13.5">
      <c r="A8" s="315">
        <f>IF('男子申込'!B16="","",'男子申込'!B16)</f>
      </c>
      <c r="B8" s="315">
        <f>IF('男子申込'!C16="","",'男子申込'!C16)</f>
      </c>
      <c r="C8" s="315">
        <f>IF('男子申込'!D16="","",'男子申込'!D16)</f>
      </c>
      <c r="D8" s="316">
        <f>IF('男子申込'!E16="","",'男子申込'!E16)</f>
      </c>
      <c r="E8" s="315">
        <f>IF($B8="","",'男子申込'!$C$5)</f>
      </c>
      <c r="F8" s="315">
        <f>IF($B8="","",'男子申込'!$C$7)</f>
      </c>
      <c r="G8" s="315">
        <f>IF('男子申込'!H16="","",'男子申込'!H16)</f>
      </c>
      <c r="H8" s="315">
        <f>IF('男子申込'!I16="","",'男子申込'!I16)</f>
      </c>
      <c r="I8" s="317">
        <f>IF('男子申込'!J16="","",'男子申込'!J16)</f>
      </c>
      <c r="J8" s="315">
        <f>IF('男子申込'!K16="","",'男子申込'!K16)</f>
      </c>
      <c r="K8" s="315">
        <f>IF('男子申込'!L16="","",'男子申込'!L16)</f>
      </c>
      <c r="L8" s="317">
        <f>IF('男子申込'!M16="","",'男子申込'!M16)</f>
      </c>
      <c r="M8" s="316">
        <f>IF('男子申込'!N16="","",'男子申込'!N16)</f>
      </c>
    </row>
    <row r="9" spans="1:13" ht="13.5">
      <c r="A9" s="315">
        <f>IF('男子申込'!B17="","",'男子申込'!B17)</f>
      </c>
      <c r="B9" s="315">
        <f>IF('男子申込'!C17="","",'男子申込'!C17)</f>
      </c>
      <c r="C9" s="315">
        <f>IF('男子申込'!D17="","",'男子申込'!D17)</f>
      </c>
      <c r="D9" s="316">
        <f>IF('男子申込'!E17="","",'男子申込'!E17)</f>
      </c>
      <c r="E9" s="315">
        <f>IF($B9="","",'男子申込'!$C$5)</f>
      </c>
      <c r="F9" s="315">
        <f>IF($B9="","",'男子申込'!$C$7)</f>
      </c>
      <c r="G9" s="315">
        <f>IF('男子申込'!H17="","",'男子申込'!H17)</f>
      </c>
      <c r="H9" s="315">
        <f>IF('男子申込'!I17="","",'男子申込'!I17)</f>
      </c>
      <c r="I9" s="317">
        <f>IF('男子申込'!J17="","",'男子申込'!J17)</f>
      </c>
      <c r="J9" s="315">
        <f>IF('男子申込'!K17="","",'男子申込'!K17)</f>
      </c>
      <c r="K9" s="315">
        <f>IF('男子申込'!L17="","",'男子申込'!L17)</f>
      </c>
      <c r="L9" s="317">
        <f>IF('男子申込'!M17="","",'男子申込'!M17)</f>
      </c>
      <c r="M9" s="316">
        <f>IF('男子申込'!N17="","",'男子申込'!N17)</f>
      </c>
    </row>
    <row r="10" spans="1:13" ht="13.5">
      <c r="A10" s="315">
        <f>IF('男子申込'!B18="","",'男子申込'!B18)</f>
      </c>
      <c r="B10" s="315">
        <f>IF('男子申込'!C18="","",'男子申込'!C18)</f>
      </c>
      <c r="C10" s="315">
        <f>IF('男子申込'!D18="","",'男子申込'!D18)</f>
      </c>
      <c r="D10" s="316">
        <f>IF('男子申込'!E18="","",'男子申込'!E18)</f>
      </c>
      <c r="E10" s="315">
        <f>IF($B10="","",'男子申込'!$C$5)</f>
      </c>
      <c r="F10" s="315">
        <f>IF($B10="","",'男子申込'!$C$7)</f>
      </c>
      <c r="G10" s="315">
        <f>IF('男子申込'!H18="","",'男子申込'!H18)</f>
      </c>
      <c r="H10" s="315">
        <f>IF('男子申込'!I18="","",'男子申込'!I18)</f>
      </c>
      <c r="I10" s="317">
        <f>IF('男子申込'!J18="","",'男子申込'!J18)</f>
      </c>
      <c r="J10" s="315">
        <f>IF('男子申込'!K18="","",'男子申込'!K18)</f>
      </c>
      <c r="K10" s="315">
        <f>IF('男子申込'!L18="","",'男子申込'!L18)</f>
      </c>
      <c r="L10" s="317">
        <f>IF('男子申込'!M18="","",'男子申込'!M18)</f>
      </c>
      <c r="M10" s="316">
        <f>IF('男子申込'!N18="","",'男子申込'!N18)</f>
      </c>
    </row>
    <row r="11" spans="1:13" ht="13.5">
      <c r="A11" s="315">
        <f>IF('男子申込'!B19="","",'男子申込'!B19)</f>
      </c>
      <c r="B11" s="315">
        <f>IF('男子申込'!C19="","",'男子申込'!C19)</f>
      </c>
      <c r="C11" s="315">
        <f>IF('男子申込'!D19="","",'男子申込'!D19)</f>
      </c>
      <c r="D11" s="316">
        <f>IF('男子申込'!E19="","",'男子申込'!E19)</f>
      </c>
      <c r="E11" s="315">
        <f>IF($B11="","",'男子申込'!$C$5)</f>
      </c>
      <c r="F11" s="315">
        <f>IF($B11="","",'男子申込'!$C$7)</f>
      </c>
      <c r="G11" s="315">
        <f>IF('男子申込'!H19="","",'男子申込'!H19)</f>
      </c>
      <c r="H11" s="315">
        <f>IF('男子申込'!I19="","",'男子申込'!I19)</f>
      </c>
      <c r="I11" s="317">
        <f>IF('男子申込'!J19="","",'男子申込'!J19)</f>
      </c>
      <c r="J11" s="315">
        <f>IF('男子申込'!K19="","",'男子申込'!K19)</f>
      </c>
      <c r="K11" s="315">
        <f>IF('男子申込'!L19="","",'男子申込'!L19)</f>
      </c>
      <c r="L11" s="317">
        <f>IF('男子申込'!M19="","",'男子申込'!M19)</f>
      </c>
      <c r="M11" s="316">
        <f>IF('男子申込'!N19="","",'男子申込'!N19)</f>
      </c>
    </row>
    <row r="12" spans="1:13" ht="13.5">
      <c r="A12" s="315">
        <f>IF('男子申込'!B20="","",'男子申込'!B20)</f>
      </c>
      <c r="B12" s="315">
        <f>IF('男子申込'!C20="","",'男子申込'!C20)</f>
      </c>
      <c r="C12" s="315">
        <f>IF('男子申込'!D20="","",'男子申込'!D20)</f>
      </c>
      <c r="D12" s="316">
        <f>IF('男子申込'!E20="","",'男子申込'!E20)</f>
      </c>
      <c r="E12" s="315">
        <f>IF($B12="","",'男子申込'!$C$5)</f>
      </c>
      <c r="F12" s="315">
        <f>IF($B12="","",'男子申込'!$C$7)</f>
      </c>
      <c r="G12" s="315">
        <f>IF('男子申込'!H20="","",'男子申込'!H20)</f>
      </c>
      <c r="H12" s="315">
        <f>IF('男子申込'!I20="","",'男子申込'!I20)</f>
      </c>
      <c r="I12" s="317">
        <f>IF('男子申込'!J20="","",'男子申込'!J20)</f>
      </c>
      <c r="J12" s="315">
        <f>IF('男子申込'!K20="","",'男子申込'!K20)</f>
      </c>
      <c r="K12" s="315">
        <f>IF('男子申込'!L20="","",'男子申込'!L20)</f>
      </c>
      <c r="L12" s="317">
        <f>IF('男子申込'!M20="","",'男子申込'!M20)</f>
      </c>
      <c r="M12" s="316">
        <f>IF('男子申込'!N20="","",'男子申込'!N20)</f>
      </c>
    </row>
    <row r="13" spans="1:13" ht="13.5">
      <c r="A13" s="315">
        <f>IF('男子申込'!B21="","",'男子申込'!B21)</f>
      </c>
      <c r="B13" s="315">
        <f>IF('男子申込'!C21="","",'男子申込'!C21)</f>
      </c>
      <c r="C13" s="315">
        <f>IF('男子申込'!D21="","",'男子申込'!D21)</f>
      </c>
      <c r="D13" s="316">
        <f>IF('男子申込'!E21="","",'男子申込'!E21)</f>
      </c>
      <c r="E13" s="315">
        <f>IF($B13="","",'男子申込'!$C$5)</f>
      </c>
      <c r="F13" s="315">
        <f>IF($B13="","",'男子申込'!$C$7)</f>
      </c>
      <c r="G13" s="315">
        <f>IF('男子申込'!H21="","",'男子申込'!H21)</f>
      </c>
      <c r="H13" s="315">
        <f>IF('男子申込'!I21="","",'男子申込'!I21)</f>
      </c>
      <c r="I13" s="317">
        <f>IF('男子申込'!J21="","",'男子申込'!J21)</f>
      </c>
      <c r="J13" s="315">
        <f>IF('男子申込'!K21="","",'男子申込'!K21)</f>
      </c>
      <c r="K13" s="315">
        <f>IF('男子申込'!L21="","",'男子申込'!L21)</f>
      </c>
      <c r="L13" s="317">
        <f>IF('男子申込'!M21="","",'男子申込'!M21)</f>
      </c>
      <c r="M13" s="316">
        <f>IF('男子申込'!N21="","",'男子申込'!N21)</f>
      </c>
    </row>
    <row r="14" spans="1:13" ht="13.5">
      <c r="A14" s="315">
        <f>IF('男子申込'!B22="","",'男子申込'!B22)</f>
      </c>
      <c r="B14" s="315">
        <f>IF('男子申込'!C22="","",'男子申込'!C22)</f>
      </c>
      <c r="C14" s="315">
        <f>IF('男子申込'!D22="","",'男子申込'!D22)</f>
      </c>
      <c r="D14" s="316">
        <f>IF('男子申込'!E22="","",'男子申込'!E22)</f>
      </c>
      <c r="E14" s="315">
        <f>IF($B14="","",'男子申込'!$C$5)</f>
      </c>
      <c r="F14" s="315">
        <f>IF($B14="","",'男子申込'!$C$7)</f>
      </c>
      <c r="G14" s="315">
        <f>IF('男子申込'!H22="","",'男子申込'!H22)</f>
      </c>
      <c r="H14" s="315">
        <f>IF('男子申込'!I22="","",'男子申込'!I22)</f>
      </c>
      <c r="I14" s="317">
        <f>IF('男子申込'!J22="","",'男子申込'!J22)</f>
      </c>
      <c r="J14" s="315">
        <f>IF('男子申込'!K22="","",'男子申込'!K22)</f>
      </c>
      <c r="K14" s="315">
        <f>IF('男子申込'!L22="","",'男子申込'!L22)</f>
      </c>
      <c r="L14" s="317">
        <f>IF('男子申込'!M22="","",'男子申込'!M22)</f>
      </c>
      <c r="M14" s="316">
        <f>IF('男子申込'!N22="","",'男子申込'!N22)</f>
      </c>
    </row>
    <row r="15" spans="1:13" ht="13.5">
      <c r="A15" s="315">
        <f>IF('男子申込'!B23="","",'男子申込'!B23)</f>
      </c>
      <c r="B15" s="315">
        <f>IF('男子申込'!C23="","",'男子申込'!C23)</f>
      </c>
      <c r="C15" s="315">
        <f>IF('男子申込'!D23="","",'男子申込'!D23)</f>
      </c>
      <c r="D15" s="316">
        <f>IF('男子申込'!E23="","",'男子申込'!E23)</f>
      </c>
      <c r="E15" s="315">
        <f>IF($B15="","",'男子申込'!$C$5)</f>
      </c>
      <c r="F15" s="315">
        <f>IF($B15="","",'男子申込'!$C$7)</f>
      </c>
      <c r="G15" s="315">
        <f>IF('男子申込'!H23="","",'男子申込'!H23)</f>
      </c>
      <c r="H15" s="315">
        <f>IF('男子申込'!I23="","",'男子申込'!I23)</f>
      </c>
      <c r="I15" s="317">
        <f>IF('男子申込'!J23="","",'男子申込'!J23)</f>
      </c>
      <c r="J15" s="315">
        <f>IF('男子申込'!K23="","",'男子申込'!K23)</f>
      </c>
      <c r="K15" s="315">
        <f>IF('男子申込'!L23="","",'男子申込'!L23)</f>
      </c>
      <c r="L15" s="317">
        <f>IF('男子申込'!M23="","",'男子申込'!M23)</f>
      </c>
      <c r="M15" s="316">
        <f>IF('男子申込'!N23="","",'男子申込'!N23)</f>
      </c>
    </row>
    <row r="16" spans="1:13" ht="13.5">
      <c r="A16" s="315">
        <f>IF('男子申込'!B24="","",'男子申込'!B24)</f>
      </c>
      <c r="B16" s="315">
        <f>IF('男子申込'!C24="","",'男子申込'!C24)</f>
      </c>
      <c r="C16" s="315">
        <f>IF('男子申込'!D24="","",'男子申込'!D24)</f>
      </c>
      <c r="D16" s="316">
        <f>IF('男子申込'!E24="","",'男子申込'!E24)</f>
      </c>
      <c r="E16" s="315">
        <f>IF($B16="","",'男子申込'!$C$5)</f>
      </c>
      <c r="F16" s="315">
        <f>IF($B16="","",'男子申込'!$C$7)</f>
      </c>
      <c r="G16" s="315">
        <f>IF('男子申込'!H24="","",'男子申込'!H24)</f>
      </c>
      <c r="H16" s="315">
        <f>IF('男子申込'!I24="","",'男子申込'!I24)</f>
      </c>
      <c r="I16" s="317">
        <f>IF('男子申込'!J24="","",'男子申込'!J24)</f>
      </c>
      <c r="J16" s="315">
        <f>IF('男子申込'!K24="","",'男子申込'!K24)</f>
      </c>
      <c r="K16" s="315">
        <f>IF('男子申込'!L24="","",'男子申込'!L24)</f>
      </c>
      <c r="L16" s="317">
        <f>IF('男子申込'!M24="","",'男子申込'!M24)</f>
      </c>
      <c r="M16" s="316">
        <f>IF('男子申込'!N24="","",'男子申込'!N24)</f>
      </c>
    </row>
    <row r="17" spans="1:13" ht="13.5">
      <c r="A17" s="315">
        <f>IF('男子申込'!B25="","",'男子申込'!B25)</f>
      </c>
      <c r="B17" s="315">
        <f>IF('男子申込'!C25="","",'男子申込'!C25)</f>
      </c>
      <c r="C17" s="315">
        <f>IF('男子申込'!D25="","",'男子申込'!D25)</f>
      </c>
      <c r="D17" s="316">
        <f>IF('男子申込'!E25="","",'男子申込'!E25)</f>
      </c>
      <c r="E17" s="315">
        <f>IF($B17="","",'男子申込'!$C$5)</f>
      </c>
      <c r="F17" s="315">
        <f>IF($B17="","",'男子申込'!$C$7)</f>
      </c>
      <c r="G17" s="315">
        <f>IF('男子申込'!H25="","",'男子申込'!H25)</f>
      </c>
      <c r="H17" s="315">
        <f>IF('男子申込'!I25="","",'男子申込'!I25)</f>
      </c>
      <c r="I17" s="317">
        <f>IF('男子申込'!J25="","",'男子申込'!J25)</f>
      </c>
      <c r="J17" s="315">
        <f>IF('男子申込'!K25="","",'男子申込'!K25)</f>
      </c>
      <c r="K17" s="315">
        <f>IF('男子申込'!L25="","",'男子申込'!L25)</f>
      </c>
      <c r="L17" s="317">
        <f>IF('男子申込'!M25="","",'男子申込'!M25)</f>
      </c>
      <c r="M17" s="316">
        <f>IF('男子申込'!N25="","",'男子申込'!N25)</f>
      </c>
    </row>
    <row r="18" spans="1:13" ht="13.5">
      <c r="A18" s="315">
        <f>IF('男子申込'!B26="","",'男子申込'!B26)</f>
      </c>
      <c r="B18" s="315">
        <f>IF('男子申込'!C26="","",'男子申込'!C26)</f>
      </c>
      <c r="C18" s="315">
        <f>IF('男子申込'!D26="","",'男子申込'!D26)</f>
      </c>
      <c r="D18" s="316">
        <f>IF('男子申込'!E26="","",'男子申込'!E26)</f>
      </c>
      <c r="E18" s="315">
        <f>IF($B18="","",'男子申込'!$C$5)</f>
      </c>
      <c r="F18" s="315">
        <f>IF($B18="","",'男子申込'!$C$7)</f>
      </c>
      <c r="G18" s="315">
        <f>IF('男子申込'!H26="","",'男子申込'!H26)</f>
      </c>
      <c r="H18" s="315">
        <f>IF('男子申込'!I26="","",'男子申込'!I26)</f>
      </c>
      <c r="I18" s="317">
        <f>IF('男子申込'!J26="","",'男子申込'!J26)</f>
      </c>
      <c r="J18" s="315">
        <f>IF('男子申込'!K26="","",'男子申込'!K26)</f>
      </c>
      <c r="K18" s="315">
        <f>IF('男子申込'!L26="","",'男子申込'!L26)</f>
      </c>
      <c r="L18" s="317">
        <f>IF('男子申込'!M26="","",'男子申込'!M26)</f>
      </c>
      <c r="M18" s="316">
        <f>IF('男子申込'!N26="","",'男子申込'!N26)</f>
      </c>
    </row>
    <row r="19" spans="1:13" ht="13.5">
      <c r="A19" s="315">
        <f>IF('男子申込'!B27="","",'男子申込'!B27)</f>
      </c>
      <c r="B19" s="315">
        <f>IF('男子申込'!C27="","",'男子申込'!C27)</f>
      </c>
      <c r="C19" s="315">
        <f>IF('男子申込'!D27="","",'男子申込'!D27)</f>
      </c>
      <c r="D19" s="316">
        <f>IF('男子申込'!E27="","",'男子申込'!E27)</f>
      </c>
      <c r="E19" s="315">
        <f>IF($B19="","",'男子申込'!$C$5)</f>
      </c>
      <c r="F19" s="315">
        <f>IF($B19="","",'男子申込'!$C$7)</f>
      </c>
      <c r="G19" s="315">
        <f>IF('男子申込'!H27="","",'男子申込'!H27)</f>
      </c>
      <c r="H19" s="315">
        <f>IF('男子申込'!I27="","",'男子申込'!I27)</f>
      </c>
      <c r="I19" s="317">
        <f>IF('男子申込'!J27="","",'男子申込'!J27)</f>
      </c>
      <c r="J19" s="315">
        <f>IF('男子申込'!K27="","",'男子申込'!K27)</f>
      </c>
      <c r="K19" s="315">
        <f>IF('男子申込'!L27="","",'男子申込'!L27)</f>
      </c>
      <c r="L19" s="317">
        <f>IF('男子申込'!M27="","",'男子申込'!M27)</f>
      </c>
      <c r="M19" s="316">
        <f>IF('男子申込'!N27="","",'男子申込'!N27)</f>
      </c>
    </row>
    <row r="20" spans="1:13" ht="13.5">
      <c r="A20" s="315">
        <f>IF('男子申込'!B28="","",'男子申込'!B28)</f>
      </c>
      <c r="B20" s="315">
        <f>IF('男子申込'!C28="","",'男子申込'!C28)</f>
      </c>
      <c r="C20" s="315">
        <f>IF('男子申込'!D28="","",'男子申込'!D28)</f>
      </c>
      <c r="D20" s="316">
        <f>IF('男子申込'!E28="","",'男子申込'!E28)</f>
      </c>
      <c r="E20" s="315">
        <f>IF($B20="","",'男子申込'!$C$5)</f>
      </c>
      <c r="F20" s="315">
        <f>IF($B20="","",'男子申込'!$C$7)</f>
      </c>
      <c r="G20" s="315">
        <f>IF('男子申込'!H28="","",'男子申込'!H28)</f>
      </c>
      <c r="H20" s="315">
        <f>IF('男子申込'!I28="","",'男子申込'!I28)</f>
      </c>
      <c r="I20" s="317">
        <f>IF('男子申込'!J28="","",'男子申込'!J28)</f>
      </c>
      <c r="J20" s="315">
        <f>IF('男子申込'!K28="","",'男子申込'!K28)</f>
      </c>
      <c r="K20" s="315">
        <f>IF('男子申込'!L28="","",'男子申込'!L28)</f>
      </c>
      <c r="L20" s="317">
        <f>IF('男子申込'!M28="","",'男子申込'!M28)</f>
      </c>
      <c r="M20" s="316">
        <f>IF('男子申込'!N28="","",'男子申込'!N28)</f>
      </c>
    </row>
    <row r="21" spans="1:13" ht="13.5">
      <c r="A21" s="315">
        <f>IF('男子申込'!B29="","",'男子申込'!B29)</f>
      </c>
      <c r="B21" s="315">
        <f>IF('男子申込'!C29="","",'男子申込'!C29)</f>
      </c>
      <c r="C21" s="315">
        <f>IF('男子申込'!D29="","",'男子申込'!D29)</f>
      </c>
      <c r="D21" s="316">
        <f>IF('男子申込'!E29="","",'男子申込'!E29)</f>
      </c>
      <c r="E21" s="315">
        <f>IF($B21="","",'男子申込'!$C$5)</f>
      </c>
      <c r="F21" s="315">
        <f>IF($B21="","",'男子申込'!$C$7)</f>
      </c>
      <c r="G21" s="315">
        <f>IF('男子申込'!H29="","",'男子申込'!H29)</f>
      </c>
      <c r="H21" s="315">
        <f>IF('男子申込'!I29="","",'男子申込'!I29)</f>
      </c>
      <c r="I21" s="317">
        <f>IF('男子申込'!J29="","",'男子申込'!J29)</f>
      </c>
      <c r="J21" s="315">
        <f>IF('男子申込'!K29="","",'男子申込'!K29)</f>
      </c>
      <c r="K21" s="315">
        <f>IF('男子申込'!L29="","",'男子申込'!L29)</f>
      </c>
      <c r="L21" s="317">
        <f>IF('男子申込'!M29="","",'男子申込'!M29)</f>
      </c>
      <c r="M21" s="316">
        <f>IF('男子申込'!N29="","",'男子申込'!N29)</f>
      </c>
    </row>
    <row r="22" spans="1:13" ht="13.5">
      <c r="A22" s="315">
        <f>IF('男子申込'!B30="","",'男子申込'!B30)</f>
      </c>
      <c r="B22" s="315">
        <f>IF('男子申込'!C30="","",'男子申込'!C30)</f>
      </c>
      <c r="C22" s="315">
        <f>IF('男子申込'!D30="","",'男子申込'!D30)</f>
      </c>
      <c r="D22" s="316">
        <f>IF('男子申込'!E30="","",'男子申込'!E30)</f>
      </c>
      <c r="E22" s="315">
        <f>IF($B22="","",'男子申込'!$C$5)</f>
      </c>
      <c r="F22" s="315">
        <f>IF($B22="","",'男子申込'!$C$7)</f>
      </c>
      <c r="G22" s="315">
        <f>IF('男子申込'!H30="","",'男子申込'!H30)</f>
      </c>
      <c r="H22" s="315">
        <f>IF('男子申込'!I30="","",'男子申込'!I30)</f>
      </c>
      <c r="I22" s="317">
        <f>IF('男子申込'!J30="","",'男子申込'!J30)</f>
      </c>
      <c r="J22" s="315">
        <f>IF('男子申込'!K30="","",'男子申込'!K30)</f>
      </c>
      <c r="K22" s="315">
        <f>IF('男子申込'!L30="","",'男子申込'!L30)</f>
      </c>
      <c r="L22" s="317">
        <f>IF('男子申込'!M30="","",'男子申込'!M30)</f>
      </c>
      <c r="M22" s="316">
        <f>IF('男子申込'!N30="","",'男子申込'!N30)</f>
      </c>
    </row>
    <row r="23" ht="13.5">
      <c r="A23" s="310"/>
    </row>
    <row r="24" ht="18.75">
      <c r="A24" s="124" t="s">
        <v>350</v>
      </c>
    </row>
    <row r="25" spans="1:13" ht="13.5">
      <c r="A25" s="311" t="s">
        <v>346</v>
      </c>
      <c r="B25" s="312" t="s">
        <v>0</v>
      </c>
      <c r="C25" s="312" t="s">
        <v>347</v>
      </c>
      <c r="D25" s="311" t="s">
        <v>1</v>
      </c>
      <c r="E25" s="312" t="s">
        <v>28</v>
      </c>
      <c r="F25" s="312" t="s">
        <v>349</v>
      </c>
      <c r="G25" s="312" t="s">
        <v>6</v>
      </c>
      <c r="H25" s="312" t="s">
        <v>8</v>
      </c>
      <c r="I25" s="311" t="s">
        <v>120</v>
      </c>
      <c r="J25" s="312" t="s">
        <v>7</v>
      </c>
      <c r="K25" s="312" t="s">
        <v>8</v>
      </c>
      <c r="L25" s="311" t="s">
        <v>120</v>
      </c>
      <c r="M25" s="311" t="s">
        <v>345</v>
      </c>
    </row>
    <row r="26" spans="1:13" ht="13.5">
      <c r="A26" s="313">
        <f>IF('女子申込'!B11="","",'女子申込'!B11)</f>
      </c>
      <c r="B26" s="313">
        <f>IF('女子申込'!C11="","",'女子申込'!C11)</f>
      </c>
      <c r="C26" s="313">
        <f>IF('女子申込'!D11="","",'女子申込'!D11)</f>
      </c>
      <c r="D26" s="314">
        <f>IF('女子申込'!E11="","",'女子申込'!E11)</f>
      </c>
      <c r="E26" s="313">
        <f>IF($B26="","",'女子申込'!$C$5)</f>
      </c>
      <c r="F26" s="313">
        <f>IF($B26="","",'女子申込'!$C$7)</f>
      </c>
      <c r="G26" s="313">
        <f>IF('女子申込'!H11="","",'女子申込'!H11)</f>
      </c>
      <c r="H26" s="313">
        <f>IF('女子申込'!I11="","",'女子申込'!I11)</f>
      </c>
      <c r="I26" s="306">
        <f>IF('女子申込'!J11="","",'女子申込'!J11)</f>
      </c>
      <c r="J26" s="313">
        <f>IF('女子申込'!K11="","",'女子申込'!K11)</f>
      </c>
      <c r="K26" s="313">
        <f>IF('女子申込'!L11="","",'女子申込'!L11)</f>
      </c>
      <c r="L26" s="306">
        <f>IF('女子申込'!M11="","",'女子申込'!M11)</f>
      </c>
      <c r="M26" s="314">
        <f>IF('女子申込'!N11="","",'女子申込'!N11)</f>
      </c>
    </row>
    <row r="27" spans="1:13" ht="13.5">
      <c r="A27" s="313">
        <f>IF('女子申込'!B12="","",'女子申込'!B12)</f>
      </c>
      <c r="B27" s="313">
        <f>IF('女子申込'!C12="","",'女子申込'!C12)</f>
      </c>
      <c r="C27" s="313">
        <f>IF('女子申込'!D12="","",'女子申込'!D12)</f>
      </c>
      <c r="D27" s="314">
        <f>IF('女子申込'!E12="","",'女子申込'!E12)</f>
      </c>
      <c r="E27" s="313">
        <f>IF($B27="","",'女子申込'!$C$5)</f>
      </c>
      <c r="F27" s="313">
        <f>IF($B27="","",'女子申込'!$C$7)</f>
      </c>
      <c r="G27" s="313">
        <f>IF('女子申込'!H12="","",'女子申込'!H12)</f>
      </c>
      <c r="H27" s="313">
        <f>IF('女子申込'!I12="","",'女子申込'!I12)</f>
      </c>
      <c r="I27" s="306">
        <f>IF('女子申込'!J12="","",'女子申込'!J12)</f>
      </c>
      <c r="J27" s="313">
        <f>IF('女子申込'!K12="","",'女子申込'!K12)</f>
      </c>
      <c r="K27" s="313">
        <f>IF('女子申込'!L12="","",'女子申込'!L12)</f>
      </c>
      <c r="L27" s="306">
        <f>IF('女子申込'!M12="","",'女子申込'!M12)</f>
      </c>
      <c r="M27" s="314">
        <f>IF('女子申込'!N12="","",'女子申込'!N12)</f>
      </c>
    </row>
    <row r="28" spans="1:13" ht="13.5">
      <c r="A28" s="313">
        <f>IF('女子申込'!B13="","",'女子申込'!B13)</f>
      </c>
      <c r="B28" s="313">
        <f>IF('女子申込'!C13="","",'女子申込'!C13)</f>
      </c>
      <c r="C28" s="313">
        <f>IF('女子申込'!D13="","",'女子申込'!D13)</f>
      </c>
      <c r="D28" s="314">
        <f>IF('女子申込'!E13="","",'女子申込'!E13)</f>
      </c>
      <c r="E28" s="313">
        <f>IF($B28="","",'女子申込'!$C$5)</f>
      </c>
      <c r="F28" s="313">
        <f>IF($B28="","",'女子申込'!$C$7)</f>
      </c>
      <c r="G28" s="313">
        <f>IF('女子申込'!H13="","",'女子申込'!H13)</f>
      </c>
      <c r="H28" s="313">
        <f>IF('女子申込'!I13="","",'女子申込'!I13)</f>
      </c>
      <c r="I28" s="306">
        <f>IF('女子申込'!J13="","",'女子申込'!J13)</f>
      </c>
      <c r="J28" s="313">
        <f>IF('女子申込'!K13="","",'女子申込'!K13)</f>
      </c>
      <c r="K28" s="313">
        <f>IF('女子申込'!L13="","",'女子申込'!L13)</f>
      </c>
      <c r="L28" s="306">
        <f>IF('女子申込'!M13="","",'女子申込'!M13)</f>
      </c>
      <c r="M28" s="314">
        <f>IF('女子申込'!N13="","",'女子申込'!N13)</f>
      </c>
    </row>
    <row r="29" spans="1:13" ht="13.5">
      <c r="A29" s="313">
        <f>IF('女子申込'!B14="","",'女子申込'!B14)</f>
      </c>
      <c r="B29" s="313">
        <f>IF('女子申込'!C14="","",'女子申込'!C14)</f>
      </c>
      <c r="C29" s="313">
        <f>IF('女子申込'!D14="","",'女子申込'!D14)</f>
      </c>
      <c r="D29" s="314">
        <f>IF('女子申込'!E14="","",'女子申込'!E14)</f>
      </c>
      <c r="E29" s="313">
        <f>IF($B29="","",'女子申込'!$C$5)</f>
      </c>
      <c r="F29" s="313">
        <f>IF($B29="","",'女子申込'!$C$7)</f>
      </c>
      <c r="G29" s="313">
        <f>IF('女子申込'!H14="","",'女子申込'!H14)</f>
      </c>
      <c r="H29" s="313">
        <f>IF('女子申込'!I14="","",'女子申込'!I14)</f>
      </c>
      <c r="I29" s="306">
        <f>IF('女子申込'!J14="","",'女子申込'!J14)</f>
      </c>
      <c r="J29" s="313">
        <f>IF('女子申込'!K14="","",'女子申込'!K14)</f>
      </c>
      <c r="K29" s="313">
        <f>IF('女子申込'!L14="","",'女子申込'!L14)</f>
      </c>
      <c r="L29" s="306">
        <f>IF('女子申込'!M14="","",'女子申込'!M14)</f>
      </c>
      <c r="M29" s="314">
        <f>IF('女子申込'!N14="","",'女子申込'!N14)</f>
      </c>
    </row>
    <row r="30" spans="1:13" ht="13.5">
      <c r="A30" s="313">
        <f>IF('女子申込'!B15="","",'女子申込'!B15)</f>
      </c>
      <c r="B30" s="313">
        <f>IF('女子申込'!C15="","",'女子申込'!C15)</f>
      </c>
      <c r="C30" s="313">
        <f>IF('女子申込'!D15="","",'女子申込'!D15)</f>
      </c>
      <c r="D30" s="314">
        <f>IF('女子申込'!E15="","",'女子申込'!E15)</f>
      </c>
      <c r="E30" s="313">
        <f>IF($B30="","",'女子申込'!$C$5)</f>
      </c>
      <c r="F30" s="313">
        <f>IF($B30="","",'女子申込'!$C$7)</f>
      </c>
      <c r="G30" s="313">
        <f>IF('女子申込'!H15="","",'女子申込'!H15)</f>
      </c>
      <c r="H30" s="313">
        <f>IF('女子申込'!I15="","",'女子申込'!I15)</f>
      </c>
      <c r="I30" s="306">
        <f>IF('女子申込'!J15="","",'女子申込'!J15)</f>
      </c>
      <c r="J30" s="313">
        <f>IF('女子申込'!K15="","",'女子申込'!K15)</f>
      </c>
      <c r="K30" s="313">
        <f>IF('女子申込'!L15="","",'女子申込'!L15)</f>
      </c>
      <c r="L30" s="306">
        <f>IF('女子申込'!M15="","",'女子申込'!M15)</f>
      </c>
      <c r="M30" s="314">
        <f>IF('女子申込'!N15="","",'女子申込'!N15)</f>
      </c>
    </row>
    <row r="31" spans="1:13" ht="13.5">
      <c r="A31" s="313">
        <f>IF('女子申込'!B16="","",'女子申込'!B16)</f>
      </c>
      <c r="B31" s="313">
        <f>IF('女子申込'!C16="","",'女子申込'!C16)</f>
      </c>
      <c r="C31" s="313">
        <f>IF('女子申込'!D16="","",'女子申込'!D16)</f>
      </c>
      <c r="D31" s="314">
        <f>IF('女子申込'!E16="","",'女子申込'!E16)</f>
      </c>
      <c r="E31" s="313">
        <f>IF($B31="","",'女子申込'!$C$5)</f>
      </c>
      <c r="F31" s="313">
        <f>IF($B31="","",'女子申込'!$C$7)</f>
      </c>
      <c r="G31" s="313">
        <f>IF('女子申込'!H16="","",'女子申込'!H16)</f>
      </c>
      <c r="H31" s="313">
        <f>IF('女子申込'!I16="","",'女子申込'!I16)</f>
      </c>
      <c r="I31" s="306">
        <f>IF('女子申込'!J16="","",'女子申込'!J16)</f>
      </c>
      <c r="J31" s="313">
        <f>IF('女子申込'!K16="","",'女子申込'!K16)</f>
      </c>
      <c r="K31" s="313">
        <f>IF('女子申込'!L16="","",'女子申込'!L16)</f>
      </c>
      <c r="L31" s="306">
        <f>IF('女子申込'!M16="","",'女子申込'!M16)</f>
      </c>
      <c r="M31" s="314">
        <f>IF('女子申込'!N16="","",'女子申込'!N16)</f>
      </c>
    </row>
    <row r="32" spans="1:13" ht="13.5">
      <c r="A32" s="313">
        <f>IF('女子申込'!B17="","",'女子申込'!B17)</f>
      </c>
      <c r="B32" s="313">
        <f>IF('女子申込'!C17="","",'女子申込'!C17)</f>
      </c>
      <c r="C32" s="313">
        <f>IF('女子申込'!D17="","",'女子申込'!D17)</f>
      </c>
      <c r="D32" s="314">
        <f>IF('女子申込'!E17="","",'女子申込'!E17)</f>
      </c>
      <c r="E32" s="313">
        <f>IF($B32="","",'女子申込'!$C$5)</f>
      </c>
      <c r="F32" s="313">
        <f>IF($B32="","",'女子申込'!$C$7)</f>
      </c>
      <c r="G32" s="313">
        <f>IF('女子申込'!H17="","",'女子申込'!H17)</f>
      </c>
      <c r="H32" s="313">
        <f>IF('女子申込'!I17="","",'女子申込'!I17)</f>
      </c>
      <c r="I32" s="306">
        <f>IF('女子申込'!J17="","",'女子申込'!J17)</f>
      </c>
      <c r="J32" s="313">
        <f>IF('女子申込'!K17="","",'女子申込'!K17)</f>
      </c>
      <c r="K32" s="313">
        <f>IF('女子申込'!L17="","",'女子申込'!L17)</f>
      </c>
      <c r="L32" s="306">
        <f>IF('女子申込'!M17="","",'女子申込'!M17)</f>
      </c>
      <c r="M32" s="314">
        <f>IF('女子申込'!N17="","",'女子申込'!N17)</f>
      </c>
    </row>
    <row r="33" spans="1:13" ht="13.5">
      <c r="A33" s="313">
        <f>IF('女子申込'!B18="","",'女子申込'!B18)</f>
      </c>
      <c r="B33" s="313">
        <f>IF('女子申込'!C18="","",'女子申込'!C18)</f>
      </c>
      <c r="C33" s="313">
        <f>IF('女子申込'!D18="","",'女子申込'!D18)</f>
      </c>
      <c r="D33" s="314">
        <f>IF('女子申込'!E18="","",'女子申込'!E18)</f>
      </c>
      <c r="E33" s="313">
        <f>IF($B33="","",'女子申込'!$C$5)</f>
      </c>
      <c r="F33" s="313">
        <f>IF($B33="","",'女子申込'!$C$7)</f>
      </c>
      <c r="G33" s="313">
        <f>IF('女子申込'!H18="","",'女子申込'!H18)</f>
      </c>
      <c r="H33" s="313">
        <f>IF('女子申込'!I18="","",'女子申込'!I18)</f>
      </c>
      <c r="I33" s="306">
        <f>IF('女子申込'!J18="","",'女子申込'!J18)</f>
      </c>
      <c r="J33" s="313">
        <f>IF('女子申込'!K18="","",'女子申込'!K18)</f>
      </c>
      <c r="K33" s="313">
        <f>IF('女子申込'!L18="","",'女子申込'!L18)</f>
      </c>
      <c r="L33" s="306">
        <f>IF('女子申込'!M18="","",'女子申込'!M18)</f>
      </c>
      <c r="M33" s="314">
        <f>IF('女子申込'!N18="","",'女子申込'!N18)</f>
      </c>
    </row>
    <row r="34" spans="1:13" ht="13.5">
      <c r="A34" s="313">
        <f>IF('女子申込'!B19="","",'女子申込'!B19)</f>
      </c>
      <c r="B34" s="313">
        <f>IF('女子申込'!C19="","",'女子申込'!C19)</f>
      </c>
      <c r="C34" s="313">
        <f>IF('女子申込'!D19="","",'女子申込'!D19)</f>
      </c>
      <c r="D34" s="314">
        <f>IF('女子申込'!E19="","",'女子申込'!E19)</f>
      </c>
      <c r="E34" s="313">
        <f>IF($B34="","",'女子申込'!$C$5)</f>
      </c>
      <c r="F34" s="313">
        <f>IF($B34="","",'女子申込'!$C$7)</f>
      </c>
      <c r="G34" s="313">
        <f>IF('女子申込'!H19="","",'女子申込'!H19)</f>
      </c>
      <c r="H34" s="313">
        <f>IF('女子申込'!I19="","",'女子申込'!I19)</f>
      </c>
      <c r="I34" s="306">
        <f>IF('女子申込'!J19="","",'女子申込'!J19)</f>
      </c>
      <c r="J34" s="313">
        <f>IF('女子申込'!K19="","",'女子申込'!K19)</f>
      </c>
      <c r="K34" s="313">
        <f>IF('女子申込'!L19="","",'女子申込'!L19)</f>
      </c>
      <c r="L34" s="306">
        <f>IF('女子申込'!M19="","",'女子申込'!M19)</f>
      </c>
      <c r="M34" s="314">
        <f>IF('女子申込'!N19="","",'女子申込'!N19)</f>
      </c>
    </row>
    <row r="35" spans="1:13" ht="13.5">
      <c r="A35" s="313">
        <f>IF('女子申込'!B20="","",'女子申込'!B20)</f>
      </c>
      <c r="B35" s="313">
        <f>IF('女子申込'!C20="","",'女子申込'!C20)</f>
      </c>
      <c r="C35" s="313">
        <f>IF('女子申込'!D20="","",'女子申込'!D20)</f>
      </c>
      <c r="D35" s="314">
        <f>IF('女子申込'!E20="","",'女子申込'!E20)</f>
      </c>
      <c r="E35" s="313">
        <f>IF($B35="","",'女子申込'!$C$5)</f>
      </c>
      <c r="F35" s="313">
        <f>IF($B35="","",'女子申込'!$C$7)</f>
      </c>
      <c r="G35" s="313">
        <f>IF('女子申込'!H20="","",'女子申込'!H20)</f>
      </c>
      <c r="H35" s="313">
        <f>IF('女子申込'!I20="","",'女子申込'!I20)</f>
      </c>
      <c r="I35" s="306">
        <f>IF('女子申込'!J20="","",'女子申込'!J20)</f>
      </c>
      <c r="J35" s="313">
        <f>IF('女子申込'!K20="","",'女子申込'!K20)</f>
      </c>
      <c r="K35" s="313">
        <f>IF('女子申込'!L20="","",'女子申込'!L20)</f>
      </c>
      <c r="L35" s="306">
        <f>IF('女子申込'!M20="","",'女子申込'!M20)</f>
      </c>
      <c r="M35" s="314">
        <f>IF('女子申込'!N20="","",'女子申込'!N20)</f>
      </c>
    </row>
    <row r="36" spans="1:13" ht="13.5">
      <c r="A36" s="313">
        <f>IF('女子申込'!B21="","",'女子申込'!B21)</f>
      </c>
      <c r="B36" s="313">
        <f>IF('女子申込'!C21="","",'女子申込'!C21)</f>
      </c>
      <c r="C36" s="313">
        <f>IF('女子申込'!D21="","",'女子申込'!D21)</f>
      </c>
      <c r="D36" s="314">
        <f>IF('女子申込'!E21="","",'女子申込'!E21)</f>
      </c>
      <c r="E36" s="313">
        <f>IF($B36="","",'女子申込'!$C$5)</f>
      </c>
      <c r="F36" s="313">
        <f>IF($B36="","",'女子申込'!$C$7)</f>
      </c>
      <c r="G36" s="313">
        <f>IF('女子申込'!H21="","",'女子申込'!H21)</f>
      </c>
      <c r="H36" s="313">
        <f>IF('女子申込'!I21="","",'女子申込'!I21)</f>
      </c>
      <c r="I36" s="306">
        <f>IF('女子申込'!J21="","",'女子申込'!J21)</f>
      </c>
      <c r="J36" s="313">
        <f>IF('女子申込'!K21="","",'女子申込'!K21)</f>
      </c>
      <c r="K36" s="313">
        <f>IF('女子申込'!L21="","",'女子申込'!L21)</f>
      </c>
      <c r="L36" s="306">
        <f>IF('女子申込'!M21="","",'女子申込'!M21)</f>
      </c>
      <c r="M36" s="314">
        <f>IF('女子申込'!N21="","",'女子申込'!N21)</f>
      </c>
    </row>
    <row r="37" spans="1:13" ht="13.5">
      <c r="A37" s="313">
        <f>IF('女子申込'!B22="","",'女子申込'!B22)</f>
      </c>
      <c r="B37" s="313">
        <f>IF('女子申込'!C22="","",'女子申込'!C22)</f>
      </c>
      <c r="C37" s="313">
        <f>IF('女子申込'!D22="","",'女子申込'!D22)</f>
      </c>
      <c r="D37" s="314">
        <f>IF('女子申込'!E22="","",'女子申込'!E22)</f>
      </c>
      <c r="E37" s="313">
        <f>IF($B37="","",'女子申込'!$C$5)</f>
      </c>
      <c r="F37" s="313">
        <f>IF($B37="","",'女子申込'!$C$7)</f>
      </c>
      <c r="G37" s="313">
        <f>IF('女子申込'!H22="","",'女子申込'!H22)</f>
      </c>
      <c r="H37" s="313">
        <f>IF('女子申込'!I22="","",'女子申込'!I22)</f>
      </c>
      <c r="I37" s="306">
        <f>IF('女子申込'!J22="","",'女子申込'!J22)</f>
      </c>
      <c r="J37" s="313">
        <f>IF('女子申込'!K22="","",'女子申込'!K22)</f>
      </c>
      <c r="K37" s="313">
        <f>IF('女子申込'!L22="","",'女子申込'!L22)</f>
      </c>
      <c r="L37" s="306">
        <f>IF('女子申込'!M22="","",'女子申込'!M22)</f>
      </c>
      <c r="M37" s="314">
        <f>IF('女子申込'!N22="","",'女子申込'!N22)</f>
      </c>
    </row>
    <row r="38" spans="1:13" ht="13.5">
      <c r="A38" s="313">
        <f>IF('女子申込'!B23="","",'女子申込'!B23)</f>
      </c>
      <c r="B38" s="313">
        <f>IF('女子申込'!C23="","",'女子申込'!C23)</f>
      </c>
      <c r="C38" s="313">
        <f>IF('女子申込'!D23="","",'女子申込'!D23)</f>
      </c>
      <c r="D38" s="314">
        <f>IF('女子申込'!E23="","",'女子申込'!E23)</f>
      </c>
      <c r="E38" s="313">
        <f>IF($B38="","",'女子申込'!$C$5)</f>
      </c>
      <c r="F38" s="313">
        <f>IF($B38="","",'女子申込'!$C$7)</f>
      </c>
      <c r="G38" s="313">
        <f>IF('女子申込'!H23="","",'女子申込'!H23)</f>
      </c>
      <c r="H38" s="313">
        <f>IF('女子申込'!I23="","",'女子申込'!I23)</f>
      </c>
      <c r="I38" s="306">
        <f>IF('女子申込'!J23="","",'女子申込'!J23)</f>
      </c>
      <c r="J38" s="313">
        <f>IF('女子申込'!K23="","",'女子申込'!K23)</f>
      </c>
      <c r="K38" s="313">
        <f>IF('女子申込'!L23="","",'女子申込'!L23)</f>
      </c>
      <c r="L38" s="306">
        <f>IF('女子申込'!M23="","",'女子申込'!M23)</f>
      </c>
      <c r="M38" s="314">
        <f>IF('女子申込'!N23="","",'女子申込'!N23)</f>
      </c>
    </row>
    <row r="39" spans="1:13" ht="13.5">
      <c r="A39" s="313">
        <f>IF('女子申込'!B24="","",'女子申込'!B24)</f>
      </c>
      <c r="B39" s="313">
        <f>IF('女子申込'!C24="","",'女子申込'!C24)</f>
      </c>
      <c r="C39" s="313">
        <f>IF('女子申込'!D24="","",'女子申込'!D24)</f>
      </c>
      <c r="D39" s="314">
        <f>IF('女子申込'!E24="","",'女子申込'!E24)</f>
      </c>
      <c r="E39" s="313">
        <f>IF($B39="","",'女子申込'!$C$5)</f>
      </c>
      <c r="F39" s="313">
        <f>IF($B39="","",'女子申込'!$C$7)</f>
      </c>
      <c r="G39" s="313">
        <f>IF('女子申込'!H24="","",'女子申込'!H24)</f>
      </c>
      <c r="H39" s="313">
        <f>IF('女子申込'!I24="","",'女子申込'!I24)</f>
      </c>
      <c r="I39" s="306">
        <f>IF('女子申込'!J24="","",'女子申込'!J24)</f>
      </c>
      <c r="J39" s="313">
        <f>IF('女子申込'!K24="","",'女子申込'!K24)</f>
      </c>
      <c r="K39" s="313">
        <f>IF('女子申込'!L24="","",'女子申込'!L24)</f>
      </c>
      <c r="L39" s="306">
        <f>IF('女子申込'!M24="","",'女子申込'!M24)</f>
      </c>
      <c r="M39" s="314">
        <f>IF('女子申込'!N24="","",'女子申込'!N24)</f>
      </c>
    </row>
    <row r="40" spans="1:13" ht="13.5">
      <c r="A40" s="313">
        <f>IF('女子申込'!B25="","",'女子申込'!B25)</f>
      </c>
      <c r="B40" s="313">
        <f>IF('女子申込'!C25="","",'女子申込'!C25)</f>
      </c>
      <c r="C40" s="313">
        <f>IF('女子申込'!D25="","",'女子申込'!D25)</f>
      </c>
      <c r="D40" s="314">
        <f>IF('女子申込'!E25="","",'女子申込'!E25)</f>
      </c>
      <c r="E40" s="313">
        <f>IF($B40="","",'女子申込'!$C$5)</f>
      </c>
      <c r="F40" s="313">
        <f>IF($B40="","",'女子申込'!$C$7)</f>
      </c>
      <c r="G40" s="313">
        <f>IF('女子申込'!H25="","",'女子申込'!H25)</f>
      </c>
      <c r="H40" s="313">
        <f>IF('女子申込'!I25="","",'女子申込'!I25)</f>
      </c>
      <c r="I40" s="306">
        <f>IF('女子申込'!J25="","",'女子申込'!J25)</f>
      </c>
      <c r="J40" s="313">
        <f>IF('女子申込'!K25="","",'女子申込'!K25)</f>
      </c>
      <c r="K40" s="313">
        <f>IF('女子申込'!L25="","",'女子申込'!L25)</f>
      </c>
      <c r="L40" s="306">
        <f>IF('女子申込'!M25="","",'女子申込'!M25)</f>
      </c>
      <c r="M40" s="314">
        <f>IF('女子申込'!N25="","",'女子申込'!N25)</f>
      </c>
    </row>
    <row r="41" spans="1:13" ht="13.5">
      <c r="A41" s="313">
        <f>IF('女子申込'!B26="","",'女子申込'!B26)</f>
      </c>
      <c r="B41" s="313">
        <f>IF('女子申込'!C26="","",'女子申込'!C26)</f>
      </c>
      <c r="C41" s="313">
        <f>IF('女子申込'!D26="","",'女子申込'!D26)</f>
      </c>
      <c r="D41" s="314">
        <f>IF('女子申込'!E26="","",'女子申込'!E26)</f>
      </c>
      <c r="E41" s="313">
        <f>IF($B41="","",'女子申込'!$C$5)</f>
      </c>
      <c r="F41" s="313">
        <f>IF($B41="","",'女子申込'!$C$7)</f>
      </c>
      <c r="G41" s="313">
        <f>IF('女子申込'!H26="","",'女子申込'!H26)</f>
      </c>
      <c r="H41" s="313">
        <f>IF('女子申込'!I26="","",'女子申込'!I26)</f>
      </c>
      <c r="I41" s="306">
        <f>IF('女子申込'!J26="","",'女子申込'!J26)</f>
      </c>
      <c r="J41" s="313">
        <f>IF('女子申込'!K26="","",'女子申込'!K26)</f>
      </c>
      <c r="K41" s="313">
        <f>IF('女子申込'!L26="","",'女子申込'!L26)</f>
      </c>
      <c r="L41" s="306">
        <f>IF('女子申込'!M26="","",'女子申込'!M26)</f>
      </c>
      <c r="M41" s="314">
        <f>IF('女子申込'!N26="","",'女子申込'!N26)</f>
      </c>
    </row>
    <row r="42" spans="1:13" ht="13.5">
      <c r="A42" s="313">
        <f>IF('女子申込'!B27="","",'女子申込'!B27)</f>
      </c>
      <c r="B42" s="313">
        <f>IF('女子申込'!C27="","",'女子申込'!C27)</f>
      </c>
      <c r="C42" s="313">
        <f>IF('女子申込'!D27="","",'女子申込'!D27)</f>
      </c>
      <c r="D42" s="314">
        <f>IF('女子申込'!E27="","",'女子申込'!E27)</f>
      </c>
      <c r="E42" s="313">
        <f>IF($B42="","",'女子申込'!$C$5)</f>
      </c>
      <c r="F42" s="313">
        <f>IF($B42="","",'女子申込'!$C$7)</f>
      </c>
      <c r="G42" s="313">
        <f>IF('女子申込'!H27="","",'女子申込'!H27)</f>
      </c>
      <c r="H42" s="313">
        <f>IF('女子申込'!I27="","",'女子申込'!I27)</f>
      </c>
      <c r="I42" s="306">
        <f>IF('女子申込'!J27="","",'女子申込'!J27)</f>
      </c>
      <c r="J42" s="313">
        <f>IF('女子申込'!K27="","",'女子申込'!K27)</f>
      </c>
      <c r="K42" s="313">
        <f>IF('女子申込'!L27="","",'女子申込'!L27)</f>
      </c>
      <c r="L42" s="306">
        <f>IF('女子申込'!M27="","",'女子申込'!M27)</f>
      </c>
      <c r="M42" s="314">
        <f>IF('女子申込'!N27="","",'女子申込'!N27)</f>
      </c>
    </row>
    <row r="43" spans="1:13" ht="13.5">
      <c r="A43" s="313">
        <f>IF('女子申込'!B28="","",'女子申込'!B28)</f>
      </c>
      <c r="B43" s="313">
        <f>IF('女子申込'!C28="","",'女子申込'!C28)</f>
      </c>
      <c r="C43" s="313">
        <f>IF('女子申込'!D28="","",'女子申込'!D28)</f>
      </c>
      <c r="D43" s="314">
        <f>IF('女子申込'!E28="","",'女子申込'!E28)</f>
      </c>
      <c r="E43" s="313">
        <f>IF($B43="","",'女子申込'!$C$5)</f>
      </c>
      <c r="F43" s="313">
        <f>IF($B43="","",'女子申込'!$C$7)</f>
      </c>
      <c r="G43" s="313">
        <f>IF('女子申込'!H28="","",'女子申込'!H28)</f>
      </c>
      <c r="H43" s="313">
        <f>IF('女子申込'!I28="","",'女子申込'!I28)</f>
      </c>
      <c r="I43" s="306">
        <f>IF('女子申込'!J28="","",'女子申込'!J28)</f>
      </c>
      <c r="J43" s="313">
        <f>IF('女子申込'!K28="","",'女子申込'!K28)</f>
      </c>
      <c r="K43" s="313">
        <f>IF('女子申込'!L28="","",'女子申込'!L28)</f>
      </c>
      <c r="L43" s="306">
        <f>IF('女子申込'!M28="","",'女子申込'!M28)</f>
      </c>
      <c r="M43" s="314">
        <f>IF('女子申込'!N28="","",'女子申込'!N28)</f>
      </c>
    </row>
    <row r="44" spans="1:13" ht="13.5">
      <c r="A44" s="313">
        <f>IF('女子申込'!B29="","",'女子申込'!B29)</f>
      </c>
      <c r="B44" s="313">
        <f>IF('女子申込'!C29="","",'女子申込'!C29)</f>
      </c>
      <c r="C44" s="313">
        <f>IF('女子申込'!D29="","",'女子申込'!D29)</f>
      </c>
      <c r="D44" s="314">
        <f>IF('女子申込'!E29="","",'女子申込'!E29)</f>
      </c>
      <c r="E44" s="313">
        <f>IF($B44="","",'女子申込'!$C$5)</f>
      </c>
      <c r="F44" s="313">
        <f>IF($B44="","",'女子申込'!$C$7)</f>
      </c>
      <c r="G44" s="313">
        <f>IF('女子申込'!H29="","",'女子申込'!H29)</f>
      </c>
      <c r="H44" s="313">
        <f>IF('女子申込'!I29="","",'女子申込'!I29)</f>
      </c>
      <c r="I44" s="306">
        <f>IF('女子申込'!J29="","",'女子申込'!J29)</f>
      </c>
      <c r="J44" s="313">
        <f>IF('女子申込'!K29="","",'女子申込'!K29)</f>
      </c>
      <c r="K44" s="313">
        <f>IF('女子申込'!L29="","",'女子申込'!L29)</f>
      </c>
      <c r="L44" s="306">
        <f>IF('女子申込'!M29="","",'女子申込'!M29)</f>
      </c>
      <c r="M44" s="314">
        <f>IF('女子申込'!N29="","",'女子申込'!N29)</f>
      </c>
    </row>
    <row r="45" spans="1:13" ht="13.5">
      <c r="A45" s="313">
        <f>IF('女子申込'!B30="","",'女子申込'!B30)</f>
      </c>
      <c r="B45" s="313">
        <f>IF('女子申込'!C30="","",'女子申込'!C30)</f>
      </c>
      <c r="C45" s="313">
        <f>IF('女子申込'!D30="","",'女子申込'!D30)</f>
      </c>
      <c r="D45" s="314">
        <f>IF('女子申込'!E30="","",'女子申込'!E30)</f>
      </c>
      <c r="E45" s="313">
        <f>IF($B45="","",'女子申込'!$C$5)</f>
      </c>
      <c r="F45" s="313">
        <f>IF($B45="","",'女子申込'!$C$7)</f>
      </c>
      <c r="G45" s="313">
        <f>IF('女子申込'!H30="","",'女子申込'!H30)</f>
      </c>
      <c r="H45" s="313">
        <f>IF('女子申込'!I30="","",'女子申込'!I30)</f>
      </c>
      <c r="I45" s="306">
        <f>IF('女子申込'!J30="","",'女子申込'!J30)</f>
      </c>
      <c r="J45" s="313">
        <f>IF('女子申込'!K30="","",'女子申込'!K30)</f>
      </c>
      <c r="K45" s="313">
        <f>IF('女子申込'!L30="","",'女子申込'!L30)</f>
      </c>
      <c r="L45" s="306">
        <f>IF('女子申込'!M30="","",'女子申込'!M30)</f>
      </c>
      <c r="M45" s="314">
        <f>IF('女子申込'!N30="","",'女子申込'!N30)</f>
      </c>
    </row>
    <row r="48" spans="16:29" ht="33.75" customHeight="1">
      <c r="P48" s="118" t="s">
        <v>340</v>
      </c>
      <c r="S48" s="118" t="s">
        <v>341</v>
      </c>
      <c r="T48" s="118"/>
      <c r="Y48" s="124" t="s">
        <v>161</v>
      </c>
      <c r="AC48" s="118" t="s">
        <v>341</v>
      </c>
    </row>
    <row r="49" spans="15:48" s="122" customFormat="1" ht="11.25">
      <c r="O49" s="459" t="s">
        <v>152</v>
      </c>
      <c r="P49" s="459" t="s">
        <v>153</v>
      </c>
      <c r="Q49" s="459" t="s">
        <v>154</v>
      </c>
      <c r="R49" s="459" t="s">
        <v>155</v>
      </c>
      <c r="S49" s="459" t="s">
        <v>156</v>
      </c>
      <c r="T49" s="460" t="s">
        <v>157</v>
      </c>
      <c r="U49" s="460"/>
      <c r="V49" s="460" t="s">
        <v>160</v>
      </c>
      <c r="W49" s="460"/>
      <c r="Y49" s="459" t="s">
        <v>152</v>
      </c>
      <c r="Z49" s="459" t="s">
        <v>153</v>
      </c>
      <c r="AA49" s="459" t="s">
        <v>154</v>
      </c>
      <c r="AB49" s="474" t="s">
        <v>155</v>
      </c>
      <c r="AC49" s="475" t="s">
        <v>162</v>
      </c>
      <c r="AD49" s="459"/>
      <c r="AE49" s="459"/>
      <c r="AF49" s="459"/>
      <c r="AG49" s="461" t="s">
        <v>167</v>
      </c>
      <c r="AH49" s="461"/>
      <c r="AI49" s="461"/>
      <c r="AJ49" s="461"/>
      <c r="AK49" s="462" t="s">
        <v>179</v>
      </c>
      <c r="AL49" s="464" t="s">
        <v>169</v>
      </c>
      <c r="AM49" s="466" t="s">
        <v>170</v>
      </c>
      <c r="AN49" s="468" t="s">
        <v>168</v>
      </c>
      <c r="AO49" s="470" t="s">
        <v>171</v>
      </c>
      <c r="AP49" s="470"/>
      <c r="AQ49" s="470"/>
      <c r="AR49" s="471"/>
      <c r="AS49" s="459" t="s">
        <v>177</v>
      </c>
      <c r="AT49" s="459"/>
      <c r="AU49" s="461" t="s">
        <v>178</v>
      </c>
      <c r="AV49" s="461"/>
    </row>
    <row r="50" spans="15:48" s="122" customFormat="1" ht="11.25">
      <c r="O50" s="459"/>
      <c r="P50" s="459"/>
      <c r="Q50" s="459"/>
      <c r="R50" s="459"/>
      <c r="S50" s="459"/>
      <c r="T50" s="121" t="s">
        <v>158</v>
      </c>
      <c r="U50" s="254" t="s">
        <v>159</v>
      </c>
      <c r="V50" s="121" t="s">
        <v>158</v>
      </c>
      <c r="W50" s="254" t="s">
        <v>159</v>
      </c>
      <c r="Y50" s="459"/>
      <c r="Z50" s="459"/>
      <c r="AA50" s="459"/>
      <c r="AB50" s="474"/>
      <c r="AC50" s="126" t="s">
        <v>163</v>
      </c>
      <c r="AD50" s="123" t="s">
        <v>164</v>
      </c>
      <c r="AE50" s="123" t="s">
        <v>165</v>
      </c>
      <c r="AF50" s="123" t="s">
        <v>166</v>
      </c>
      <c r="AG50" s="255" t="s">
        <v>163</v>
      </c>
      <c r="AH50" s="255" t="s">
        <v>164</v>
      </c>
      <c r="AI50" s="255" t="s">
        <v>330</v>
      </c>
      <c r="AJ50" s="255" t="s">
        <v>331</v>
      </c>
      <c r="AK50" s="463"/>
      <c r="AL50" s="465"/>
      <c r="AM50" s="467"/>
      <c r="AN50" s="469"/>
      <c r="AO50" s="125" t="s">
        <v>172</v>
      </c>
      <c r="AP50" s="121" t="s">
        <v>173</v>
      </c>
      <c r="AQ50" s="121" t="s">
        <v>174</v>
      </c>
      <c r="AR50" s="121" t="s">
        <v>188</v>
      </c>
      <c r="AS50" s="121" t="s">
        <v>175</v>
      </c>
      <c r="AT50" s="121" t="s">
        <v>176</v>
      </c>
      <c r="AU50" s="254" t="s">
        <v>175</v>
      </c>
      <c r="AV50" s="254" t="s">
        <v>176</v>
      </c>
    </row>
    <row r="51" spans="15:48" s="235" customFormat="1" ht="20.25" customHeight="1">
      <c r="O51" s="263" t="e">
        <f>VLOOKUP(P51,$AX$58:$AY$80,2,0)</f>
        <v>#N/A</v>
      </c>
      <c r="P51" s="264">
        <f>IF('男子申込'!$C$5=0,'女子申込'!$C$5,'男子申込'!$C$5)</f>
        <v>0</v>
      </c>
      <c r="Q51" s="264">
        <f>IF('男子申込'!$C$3=0,'女子申込'!$C$3,'男子申込'!$C$3)</f>
        <v>0</v>
      </c>
      <c r="R51" s="264">
        <f>IF('男子申込'!$C$7=0,'女子申込'!$C$7,'男子申込'!$C$7)</f>
        <v>0</v>
      </c>
      <c r="S51" s="264">
        <f>IF('男子申込'!J3='女子申込'!J3,'男子申込'!J3,'男子申込'!J3&amp;'女子申込'!J3)</f>
        <v>0</v>
      </c>
      <c r="T51" s="264">
        <f>'男子申込'!M37</f>
      </c>
      <c r="U51" s="265">
        <f>'女子申込'!M37</f>
      </c>
      <c r="V51" s="266">
        <f>'男子申込'!M36</f>
      </c>
      <c r="W51" s="265">
        <f>'女子申込'!M36</f>
      </c>
      <c r="X51" s="267"/>
      <c r="Y51" s="268" t="e">
        <f>VLOOKUP(Z51,$AX$58:$AY$80,2,0)</f>
        <v>#N/A</v>
      </c>
      <c r="Z51" s="266">
        <f>IF('男子申込'!$C$5=0,'女子申込'!$C$5,'男子申込'!$C$5)</f>
        <v>0</v>
      </c>
      <c r="AA51" s="266">
        <f>IF('男子申込'!$C$3=0,'女子申込'!$C$3,'男子申込'!$C$3)</f>
        <v>0</v>
      </c>
      <c r="AB51" s="269">
        <f>IF('男子申込'!$C$7=0,'女子申込'!$C$7,'男子申込'!$C$7)</f>
        <v>0</v>
      </c>
      <c r="AC51" s="270">
        <f>'男子申込'!M33</f>
      </c>
      <c r="AD51" s="266">
        <f>'男子申込'!M34</f>
      </c>
      <c r="AE51" s="266">
        <f>'男子申込'!M35</f>
      </c>
      <c r="AF51" s="266">
        <f>'男子申込'!M36</f>
      </c>
      <c r="AG51" s="265">
        <f>'女子申込'!M33</f>
      </c>
      <c r="AH51" s="265">
        <f>'女子申込'!M34</f>
      </c>
      <c r="AI51" s="265">
        <f>'女子申込'!M35</f>
      </c>
      <c r="AJ51" s="265">
        <f>'女子申込'!M36</f>
      </c>
      <c r="AK51" s="271" t="e">
        <f>'男子申込'!M37+'女子申込'!M37</f>
        <v>#VALUE!</v>
      </c>
      <c r="AL51" s="272" t="e">
        <f>'男子申込'!J37+'女子申込'!J37</f>
        <v>#VALUE!</v>
      </c>
      <c r="AM51" s="273" t="e">
        <f>'男子申込'!I37+'女子申込'!I37</f>
        <v>#VALUE!</v>
      </c>
      <c r="AN51" s="274" t="e">
        <f>'男子申込'!O37+'女子申込'!O37</f>
        <v>#VALUE!</v>
      </c>
      <c r="AO51" s="275">
        <f>'プロ申込等'!D11</f>
        <v>0</v>
      </c>
      <c r="AP51" s="266">
        <f>'プロ申込等'!D12</f>
        <v>0</v>
      </c>
      <c r="AQ51" s="266">
        <f>'プロ申込等'!D13</f>
        <v>0</v>
      </c>
      <c r="AR51" s="273">
        <f>'プロ申込等'!G14</f>
        <v>0</v>
      </c>
      <c r="AS51" s="266"/>
      <c r="AT51" s="266"/>
      <c r="AU51" s="265"/>
      <c r="AV51" s="265"/>
    </row>
    <row r="53" spans="16:19" ht="33" customHeight="1">
      <c r="P53" s="124" t="s">
        <v>180</v>
      </c>
      <c r="S53" s="118" t="s">
        <v>341</v>
      </c>
    </row>
    <row r="54" spans="15:45" ht="13.5">
      <c r="O54" s="472" t="s">
        <v>152</v>
      </c>
      <c r="P54" s="472" t="s">
        <v>153</v>
      </c>
      <c r="Q54" s="472" t="s">
        <v>185</v>
      </c>
      <c r="R54" s="472" t="s">
        <v>155</v>
      </c>
      <c r="S54" s="472" t="s">
        <v>186</v>
      </c>
      <c r="T54" s="472"/>
      <c r="U54" s="472"/>
      <c r="V54" s="472"/>
      <c r="W54" s="472"/>
      <c r="X54" s="472"/>
      <c r="Y54" s="472"/>
      <c r="Z54" s="472"/>
      <c r="AA54" s="472"/>
      <c r="AB54" s="472"/>
      <c r="AC54" s="472"/>
      <c r="AD54" s="472"/>
      <c r="AE54" s="472"/>
      <c r="AF54" s="472"/>
      <c r="AG54" s="473" t="s">
        <v>187</v>
      </c>
      <c r="AH54" s="473"/>
      <c r="AI54" s="473"/>
      <c r="AJ54" s="473"/>
      <c r="AK54" s="473"/>
      <c r="AL54" s="473"/>
      <c r="AM54" s="473"/>
      <c r="AN54" s="473"/>
      <c r="AO54" s="473"/>
      <c r="AP54" s="473"/>
      <c r="AQ54" s="473"/>
      <c r="AR54" s="473"/>
      <c r="AS54" s="473"/>
    </row>
    <row r="55" spans="15:45" ht="13.5">
      <c r="O55" s="472"/>
      <c r="P55" s="472"/>
      <c r="Q55" s="472"/>
      <c r="R55" s="472"/>
      <c r="S55" s="127" t="s">
        <v>253</v>
      </c>
      <c r="T55" s="127" t="s">
        <v>254</v>
      </c>
      <c r="U55" s="127" t="s">
        <v>255</v>
      </c>
      <c r="V55" s="127" t="s">
        <v>256</v>
      </c>
      <c r="W55" s="127" t="s">
        <v>257</v>
      </c>
      <c r="X55" s="127" t="s">
        <v>258</v>
      </c>
      <c r="Y55" s="127" t="s">
        <v>259</v>
      </c>
      <c r="Z55" s="127" t="s">
        <v>260</v>
      </c>
      <c r="AA55" s="127" t="s">
        <v>181</v>
      </c>
      <c r="AB55" s="127" t="s">
        <v>182</v>
      </c>
      <c r="AC55" s="127" t="s">
        <v>183</v>
      </c>
      <c r="AD55" s="127" t="s">
        <v>261</v>
      </c>
      <c r="AE55" s="127" t="s">
        <v>184</v>
      </c>
      <c r="AF55" s="153" t="s">
        <v>189</v>
      </c>
      <c r="AG55" s="257" t="s">
        <v>253</v>
      </c>
      <c r="AH55" s="257" t="s">
        <v>254</v>
      </c>
      <c r="AI55" s="257" t="s">
        <v>332</v>
      </c>
      <c r="AJ55" s="257" t="s">
        <v>333</v>
      </c>
      <c r="AK55" s="257" t="s">
        <v>334</v>
      </c>
      <c r="AL55" s="257" t="s">
        <v>335</v>
      </c>
      <c r="AM55" s="257" t="s">
        <v>336</v>
      </c>
      <c r="AN55" s="257" t="s">
        <v>337</v>
      </c>
      <c r="AO55" s="257" t="s">
        <v>181</v>
      </c>
      <c r="AP55" s="257" t="s">
        <v>183</v>
      </c>
      <c r="AQ55" s="257" t="s">
        <v>262</v>
      </c>
      <c r="AR55" s="257" t="s">
        <v>184</v>
      </c>
      <c r="AS55" s="256" t="s">
        <v>338</v>
      </c>
    </row>
    <row r="56" spans="15:50" s="236" customFormat="1" ht="21.75" customHeight="1">
      <c r="O56" s="268" t="e">
        <f>VLOOKUP(P56,$AX$58:$AY$80,2,0)</f>
        <v>#N/A</v>
      </c>
      <c r="P56" s="266">
        <f>IF('男子申込'!$C$5=0,'女子申込'!$C$5,'男子申込'!$C$5)</f>
        <v>0</v>
      </c>
      <c r="Q56" s="266">
        <f>IF('男子申込'!$C$3=0,'女子申込'!$C$3,'男子申込'!$C$3)</f>
        <v>0</v>
      </c>
      <c r="R56" s="266">
        <f>IF('男子申込'!$C$7=0,'女子申込'!$C$7,'男子申込'!$C$7)</f>
        <v>0</v>
      </c>
      <c r="S56" s="276">
        <f>COUNTIF('男子申込'!$H$11:$K$30,S55)</f>
        <v>0</v>
      </c>
      <c r="T56" s="276">
        <f>COUNTIF('男子申込'!$H$11:$K$30,T55)</f>
        <v>0</v>
      </c>
      <c r="U56" s="276">
        <f>COUNTIF('男子申込'!$H$11:$K$30,U55)</f>
        <v>0</v>
      </c>
      <c r="V56" s="276">
        <f>COUNTIF('男子申込'!$H$11:$K$30,V55)</f>
        <v>0</v>
      </c>
      <c r="W56" s="276">
        <f>COUNTIF('男子申込'!$H$11:$K$30,W55)</f>
        <v>0</v>
      </c>
      <c r="X56" s="276">
        <f>COUNTIF('男子申込'!$H$11:$K$30,X55)</f>
        <v>0</v>
      </c>
      <c r="Y56" s="276">
        <f>COUNTIF('男子申込'!$H$11:$K$30,Y55)</f>
        <v>0</v>
      </c>
      <c r="Z56" s="276">
        <f>COUNTIF('男子申込'!$H$11:$K$30,Z55)</f>
        <v>0</v>
      </c>
      <c r="AA56" s="276">
        <f>COUNTIF('男子申込'!$H$11:$K$30,AA55)</f>
        <v>0</v>
      </c>
      <c r="AB56" s="276">
        <f>COUNTIF('男子申込'!$H$11:$K$30,AB55)</f>
        <v>0</v>
      </c>
      <c r="AC56" s="276">
        <f>COUNTIF('男子申込'!$H$11:$K$30,AC55)</f>
        <v>0</v>
      </c>
      <c r="AD56" s="276">
        <f>COUNTIF('男子申込'!$H$11:$K$30,AD55)</f>
        <v>0</v>
      </c>
      <c r="AE56" s="276">
        <f>COUNTIF('男子申込'!$H$11:$K$30,AE55)</f>
        <v>0</v>
      </c>
      <c r="AF56" s="276">
        <f>'男子申込'!M36</f>
      </c>
      <c r="AG56" s="277">
        <f>COUNTIF('女子申込'!$H$11:$K$30,AG55)</f>
        <v>0</v>
      </c>
      <c r="AH56" s="277">
        <f>COUNTIF('女子申込'!$H$11:$K$30,AH55)</f>
        <v>0</v>
      </c>
      <c r="AI56" s="277">
        <f>COUNTIF('女子申込'!$H$11:$K$30,AI55)</f>
        <v>0</v>
      </c>
      <c r="AJ56" s="277">
        <f>COUNTIF('女子申込'!$H$11:$K$30,AJ55)</f>
        <v>0</v>
      </c>
      <c r="AK56" s="277">
        <f>COUNTIF('女子申込'!$H$11:$K$30,AK55)</f>
        <v>0</v>
      </c>
      <c r="AL56" s="277">
        <f>COUNTIF('女子申込'!$H$11:$K$30,AL55)</f>
        <v>0</v>
      </c>
      <c r="AM56" s="277">
        <f>COUNTIF('女子申込'!$H$11:$K$30,AM55)</f>
        <v>0</v>
      </c>
      <c r="AN56" s="277">
        <f>COUNTIF('女子申込'!$H$11:$K$30,AN55)</f>
        <v>0</v>
      </c>
      <c r="AO56" s="277">
        <f>COUNTIF('女子申込'!$H$11:$K$30,AO55)</f>
        <v>0</v>
      </c>
      <c r="AP56" s="277">
        <f>COUNTIF('女子申込'!$H$11:$K$30,AP55)</f>
        <v>0</v>
      </c>
      <c r="AQ56" s="277">
        <f>COUNTIF('女子申込'!$H$11:$K$30,AQ55)</f>
        <v>0</v>
      </c>
      <c r="AR56" s="277">
        <f>COUNTIF('女子申込'!$H$11:$K$30,AR55)</f>
        <v>0</v>
      </c>
      <c r="AS56" s="277">
        <f>'女子申込'!M36</f>
      </c>
      <c r="AX56" s="237" t="s">
        <v>28</v>
      </c>
    </row>
    <row r="57" ht="13.5">
      <c r="AX57" s="128"/>
    </row>
    <row r="58" spans="50:51" ht="13.5">
      <c r="AX58" s="129" t="s">
        <v>44</v>
      </c>
      <c r="AY58" s="120">
        <v>1</v>
      </c>
    </row>
    <row r="59" spans="50:51" ht="13.5">
      <c r="AX59" s="129" t="s">
        <v>45</v>
      </c>
      <c r="AY59" s="120">
        <v>2</v>
      </c>
    </row>
    <row r="60" spans="50:51" ht="13.5">
      <c r="AX60" s="129" t="s">
        <v>46</v>
      </c>
      <c r="AY60" s="120">
        <v>3</v>
      </c>
    </row>
    <row r="61" spans="50:51" ht="13.5">
      <c r="AX61" s="129" t="s">
        <v>47</v>
      </c>
      <c r="AY61" s="120">
        <v>4</v>
      </c>
    </row>
    <row r="62" spans="50:51" ht="13.5">
      <c r="AX62" s="129" t="s">
        <v>48</v>
      </c>
      <c r="AY62" s="120">
        <v>5</v>
      </c>
    </row>
    <row r="63" spans="18:51" ht="24">
      <c r="R63" s="118" t="s">
        <v>329</v>
      </c>
      <c r="S63" s="118"/>
      <c r="T63" s="118" t="s">
        <v>186</v>
      </c>
      <c r="U63" s="118"/>
      <c r="V63" s="118" t="s">
        <v>341</v>
      </c>
      <c r="AX63" s="129" t="s">
        <v>49</v>
      </c>
      <c r="AY63" s="120">
        <v>6</v>
      </c>
    </row>
    <row r="64" spans="18:51" ht="13.5">
      <c r="R64" s="250" t="s">
        <v>323</v>
      </c>
      <c r="S64" s="250" t="s">
        <v>324</v>
      </c>
      <c r="T64" s="250" t="s">
        <v>325</v>
      </c>
      <c r="U64" s="250" t="s">
        <v>153</v>
      </c>
      <c r="V64" s="250" t="s">
        <v>326</v>
      </c>
      <c r="W64" s="250" t="s">
        <v>327</v>
      </c>
      <c r="X64" s="251" t="s">
        <v>328</v>
      </c>
      <c r="Y64" s="252"/>
      <c r="Z64" s="252"/>
      <c r="AA64" s="252"/>
      <c r="AB64" s="253"/>
      <c r="AX64" s="129" t="s">
        <v>50</v>
      </c>
      <c r="AY64" s="120">
        <v>7</v>
      </c>
    </row>
    <row r="65" spans="18:51" ht="17.25" customHeight="1">
      <c r="R65" s="278">
        <f>IF('男子四種個票'!C11="","",'男子四種個票'!C11)</f>
      </c>
      <c r="S65" s="278">
        <f>IF('男子四種個票'!C10="","",'男子四種個票'!C10)</f>
      </c>
      <c r="T65" s="279">
        <f>IF('男子四種個票'!D11="","",'男子四種個票'!D11)</f>
      </c>
      <c r="U65" s="278">
        <f>IF('男子四種個票'!E11="","",'男子四種個票'!E11)</f>
      </c>
      <c r="V65" s="278">
        <f>IF('男子四種個票'!I11="","",'男子四種個票'!I11)</f>
      </c>
      <c r="W65" s="280">
        <f>IF('男子四種個票'!J13="","",IF('男子四種個票'!J13=0,"",'男子四種個票'!J13))</f>
      </c>
      <c r="X65" s="281">
        <f>IF('男子四種個票'!F12="","","("&amp;'男子四種個票'!F12&amp;"-"&amp;'男子四種個票'!F12&amp;"-"&amp;'男子四種個票'!F13&amp;"-"&amp;'男子四種個票'!F14&amp;"-"&amp;'男子四種個票'!F15&amp;")")</f>
      </c>
      <c r="Y65" s="282"/>
      <c r="Z65" s="282"/>
      <c r="AA65" s="282"/>
      <c r="AB65" s="283"/>
      <c r="AC65" s="246"/>
      <c r="AD65" s="246"/>
      <c r="AE65" s="246"/>
      <c r="AF65" s="246"/>
      <c r="AX65" s="129" t="s">
        <v>51</v>
      </c>
      <c r="AY65" s="120">
        <v>8</v>
      </c>
    </row>
    <row r="66" spans="18:51" ht="17.25" customHeight="1">
      <c r="R66" s="278">
        <f>IF('男子四種個票'!C19="","",'男子四種個票'!C19)</f>
      </c>
      <c r="S66" s="278">
        <f>IF('男子四種個票'!C18="","",'男子四種個票'!C18)</f>
      </c>
      <c r="T66" s="279">
        <f>IF('男子四種個票'!D19="","",'男子四種個票'!D19)</f>
      </c>
      <c r="U66" s="278">
        <f>IF('男子四種個票'!E19="","",'男子四種個票'!E19)</f>
      </c>
      <c r="V66" s="278">
        <f>IF('男子四種個票'!I19="","",'男子四種個票'!I19)</f>
      </c>
      <c r="W66" s="280">
        <f>IF('男子四種個票'!J21="","",IF('男子四種個票'!J21=0,"",'男子四種個票'!J21))</f>
      </c>
      <c r="X66" s="281">
        <f>IF('男子四種個票'!F20="","","("&amp;'男子四種個票'!F20&amp;"-"&amp;'男子四種個票'!F20&amp;"-"&amp;'男子四種個票'!F21&amp;"-"&amp;'男子四種個票'!F13&amp;"-"&amp;'男子四種個票'!F23&amp;")")</f>
      </c>
      <c r="Y66" s="282"/>
      <c r="Z66" s="282"/>
      <c r="AA66" s="282"/>
      <c r="AB66" s="283"/>
      <c r="AC66" s="246"/>
      <c r="AD66" s="246"/>
      <c r="AE66" s="246"/>
      <c r="AF66" s="246"/>
      <c r="AX66" s="129" t="s">
        <v>52</v>
      </c>
      <c r="AY66" s="120">
        <v>9</v>
      </c>
    </row>
    <row r="67" spans="18:51" ht="17.25" customHeight="1">
      <c r="R67" s="278">
        <f>IF('男子四種個票'!C27="","",'男子四種個票'!C27)</f>
      </c>
      <c r="S67" s="278">
        <f>IF('男子四種個票'!C26="","",'男子四種個票'!C26)</f>
      </c>
      <c r="T67" s="279">
        <f>IF('男子四種個票'!D27="","",'男子四種個票'!D27)</f>
      </c>
      <c r="U67" s="278">
        <f>IF('男子四種個票'!E27="","",'男子四種個票'!E27)</f>
      </c>
      <c r="V67" s="278">
        <f>IF('男子四種個票'!I27="","",'男子四種個票'!I27)</f>
      </c>
      <c r="W67" s="280">
        <f>IF('男子四種個票'!J29="","",IF('男子四種個票'!J29=0,"",'男子四種個票'!J29))</f>
      </c>
      <c r="X67" s="281">
        <f>IF('男子四種個票'!F28="","","("&amp;'男子四種個票'!F28&amp;"-"&amp;'男子四種個票'!F28&amp;"-"&amp;'男子四種個票'!F29&amp;"-"&amp;'男子四種個票'!F30&amp;"-"&amp;'男子四種個票'!F31&amp;")")</f>
      </c>
      <c r="Y67" s="282"/>
      <c r="Z67" s="282"/>
      <c r="AA67" s="282"/>
      <c r="AB67" s="283"/>
      <c r="AC67" s="246"/>
      <c r="AD67" s="246"/>
      <c r="AE67" s="246"/>
      <c r="AF67" s="246"/>
      <c r="AX67" s="129" t="s">
        <v>53</v>
      </c>
      <c r="AY67" s="120">
        <v>10</v>
      </c>
    </row>
    <row r="68" spans="18:51" ht="17.25" customHeight="1">
      <c r="R68" s="278">
        <f>IF('男子四種個票'!C35="","",'男子四種個票'!C35)</f>
      </c>
      <c r="S68" s="278">
        <f>IF('男子四種個票'!C34="","",'男子四種個票'!C34)</f>
      </c>
      <c r="T68" s="279">
        <f>IF('男子四種個票'!D35="","",'男子四種個票'!D35)</f>
      </c>
      <c r="U68" s="278">
        <f>IF('男子四種個票'!E35="","",'男子四種個票'!E35)</f>
      </c>
      <c r="V68" s="278">
        <f>IF('男子四種個票'!I35="","",'男子四種個票'!I35)</f>
      </c>
      <c r="W68" s="280">
        <f>IF('男子四種個票'!J37="","",IF('男子四種個票'!J37=0,"",'男子四種個票'!J37))</f>
      </c>
      <c r="X68" s="281">
        <f>IF('男子四種個票'!F36="","","("&amp;'男子四種個票'!F36&amp;"-"&amp;'男子四種個票'!F36&amp;"-"&amp;'男子四種個票'!F37&amp;"-"&amp;'男子四種個票'!F38&amp;"-"&amp;'男子四種個票'!F39&amp;")")</f>
      </c>
      <c r="Y68" s="282"/>
      <c r="Z68" s="282"/>
      <c r="AA68" s="282"/>
      <c r="AB68" s="283"/>
      <c r="AC68" s="246"/>
      <c r="AD68" s="246"/>
      <c r="AE68" s="246"/>
      <c r="AF68" s="246"/>
      <c r="AX68" s="129" t="s">
        <v>54</v>
      </c>
      <c r="AY68" s="120">
        <v>11</v>
      </c>
    </row>
    <row r="69" spans="18:51" ht="17.25" customHeight="1">
      <c r="R69" s="278">
        <f>IF('男子四種個票'!C43="","",'男子四種個票'!C43)</f>
      </c>
      <c r="S69" s="278">
        <f>IF('男子四種個票'!C42="","",'男子四種個票'!C42)</f>
      </c>
      <c r="T69" s="279">
        <f>IF('男子四種個票'!D43="","",'男子四種個票'!D43)</f>
      </c>
      <c r="U69" s="278">
        <f>IF('男子四種個票'!E43="","",'男子四種個票'!E43)</f>
      </c>
      <c r="V69" s="278">
        <f>IF('男子四種個票'!I43="","",'男子四種個票'!I43)</f>
      </c>
      <c r="W69" s="280">
        <f>IF('男子四種個票'!J45="","",IF('男子四種個票'!J45=0,"",'男子四種個票'!J45))</f>
      </c>
      <c r="X69" s="281">
        <f>IF('男子四種個票'!F44="","","("&amp;'男子四種個票'!F44&amp;"-"&amp;'男子四種個票'!F44&amp;"-"&amp;'男子四種個票'!F45&amp;"-"&amp;'男子四種個票'!F46&amp;"-"&amp;'男子四種個票'!F47&amp;")")</f>
      </c>
      <c r="Y69" s="282"/>
      <c r="Z69" s="282"/>
      <c r="AA69" s="282"/>
      <c r="AB69" s="283"/>
      <c r="AC69" s="246"/>
      <c r="AD69" s="246"/>
      <c r="AE69" s="246"/>
      <c r="AF69" s="246"/>
      <c r="AX69" s="129" t="s">
        <v>55</v>
      </c>
      <c r="AY69" s="120">
        <v>12</v>
      </c>
    </row>
    <row r="70" spans="18:51" ht="13.5">
      <c r="R70" s="247"/>
      <c r="S70" s="247"/>
      <c r="T70" s="248"/>
      <c r="U70" s="247"/>
      <c r="V70" s="247"/>
      <c r="W70" s="249"/>
      <c r="X70" s="247"/>
      <c r="Y70" s="247"/>
      <c r="Z70" s="247"/>
      <c r="AA70" s="247"/>
      <c r="AB70" s="247"/>
      <c r="AC70" s="246"/>
      <c r="AD70" s="246"/>
      <c r="AE70" s="246"/>
      <c r="AF70" s="246"/>
      <c r="AX70" s="129" t="s">
        <v>56</v>
      </c>
      <c r="AY70" s="120">
        <v>13</v>
      </c>
    </row>
    <row r="71" spans="20:51" ht="13.5">
      <c r="T71" s="248"/>
      <c r="U71" s="247"/>
      <c r="V71" s="247"/>
      <c r="W71" s="249"/>
      <c r="X71" s="247"/>
      <c r="Y71" s="247"/>
      <c r="Z71" s="247"/>
      <c r="AA71" s="247"/>
      <c r="AB71" s="247"/>
      <c r="AC71" s="246"/>
      <c r="AD71" s="246"/>
      <c r="AE71" s="246"/>
      <c r="AF71" s="246"/>
      <c r="AX71" s="129" t="s">
        <v>57</v>
      </c>
      <c r="AY71" s="120">
        <v>14</v>
      </c>
    </row>
    <row r="72" spans="18:51" ht="24">
      <c r="R72" s="290" t="s">
        <v>329</v>
      </c>
      <c r="S72" s="118"/>
      <c r="T72" s="290" t="s">
        <v>187</v>
      </c>
      <c r="U72" s="118"/>
      <c r="V72" s="290" t="s">
        <v>341</v>
      </c>
      <c r="AC72" s="246"/>
      <c r="AD72" s="246"/>
      <c r="AE72" s="246"/>
      <c r="AF72" s="246"/>
      <c r="AX72" s="129" t="s">
        <v>58</v>
      </c>
      <c r="AY72" s="120">
        <v>15</v>
      </c>
    </row>
    <row r="73" spans="18:51" ht="13.5">
      <c r="R73" s="258" t="s">
        <v>323</v>
      </c>
      <c r="S73" s="258" t="s">
        <v>339</v>
      </c>
      <c r="T73" s="258" t="s">
        <v>325</v>
      </c>
      <c r="U73" s="258" t="s">
        <v>153</v>
      </c>
      <c r="V73" s="258" t="s">
        <v>326</v>
      </c>
      <c r="W73" s="258" t="s">
        <v>327</v>
      </c>
      <c r="X73" s="259" t="s">
        <v>328</v>
      </c>
      <c r="Y73" s="260"/>
      <c r="Z73" s="260"/>
      <c r="AA73" s="260"/>
      <c r="AB73" s="261"/>
      <c r="AC73" s="246"/>
      <c r="AD73" s="246"/>
      <c r="AE73" s="246"/>
      <c r="AF73" s="246"/>
      <c r="AX73" s="129" t="s">
        <v>59</v>
      </c>
      <c r="AY73" s="120">
        <v>16</v>
      </c>
    </row>
    <row r="74" spans="18:51" ht="17.25" customHeight="1">
      <c r="R74" s="284">
        <f>IF('女子四種個票'!C11="","",'女子四種個票'!C11)</f>
      </c>
      <c r="S74" s="284">
        <f>IF('女子四種個票'!C10="","",'女子四種個票'!C10)</f>
      </c>
      <c r="T74" s="285">
        <f>IF('女子四種個票'!D11="","",'女子四種個票'!D11)</f>
      </c>
      <c r="U74" s="284">
        <f>IF('女子四種個票'!E11="","",'女子四種個票'!E11)</f>
      </c>
      <c r="V74" s="284">
        <f>IF('女子四種個票'!I11="","",'女子四種個票'!I11)</f>
      </c>
      <c r="W74" s="286">
        <f>IF('女子四種個票'!J13="","",IF('女子四種個票'!J13=0,"",'女子四種個票'!J13))</f>
      </c>
      <c r="X74" s="287">
        <f>IF('女子四種個票'!F12="","","("&amp;'女子四種個票'!F12&amp;"-"&amp;'女子四種個票'!F12&amp;"-"&amp;'女子四種個票'!F13&amp;"-"&amp;'女子四種個票'!F14&amp;"-"&amp;'女子四種個票'!F15&amp;")")</f>
      </c>
      <c r="Y74" s="288"/>
      <c r="Z74" s="288"/>
      <c r="AA74" s="288"/>
      <c r="AB74" s="289"/>
      <c r="AC74" s="246"/>
      <c r="AD74" s="246"/>
      <c r="AE74" s="246"/>
      <c r="AF74" s="246"/>
      <c r="AX74" s="129" t="s">
        <v>60</v>
      </c>
      <c r="AY74" s="120">
        <v>17</v>
      </c>
    </row>
    <row r="75" spans="18:51" ht="17.25" customHeight="1">
      <c r="R75" s="284">
        <f>IF('女子四種個票'!C19="","",'女子四種個票'!C19)</f>
      </c>
      <c r="S75" s="284">
        <f>IF('女子四種個票'!C18="","",'女子四種個票'!C18)</f>
      </c>
      <c r="T75" s="285">
        <f>IF('女子四種個票'!D19="","",'女子四種個票'!D19)</f>
      </c>
      <c r="U75" s="284">
        <f>IF('女子四種個票'!E19="","",'女子四種個票'!E19)</f>
      </c>
      <c r="V75" s="284">
        <f>IF('女子四種個票'!I19="","",'女子四種個票'!I19)</f>
      </c>
      <c r="W75" s="286">
        <f>IF('女子四種個票'!J21="","",IF('女子四種個票'!J21=0,"",'女子四種個票'!J21))</f>
      </c>
      <c r="X75" s="287">
        <f>IF('女子四種個票'!F20="","","("&amp;'女子四種個票'!F20&amp;"-"&amp;'女子四種個票'!F20&amp;"-"&amp;'女子四種個票'!F21&amp;"-"&amp;'女子四種個票'!F22&amp;"-"&amp;'女子四種個票'!F23&amp;")")</f>
      </c>
      <c r="Y75" s="288"/>
      <c r="Z75" s="288"/>
      <c r="AA75" s="288"/>
      <c r="AB75" s="289"/>
      <c r="AC75" s="246"/>
      <c r="AD75" s="246"/>
      <c r="AE75" s="246"/>
      <c r="AF75" s="246"/>
      <c r="AX75" s="129" t="s">
        <v>61</v>
      </c>
      <c r="AY75" s="120">
        <v>18</v>
      </c>
    </row>
    <row r="76" spans="18:51" ht="17.25" customHeight="1">
      <c r="R76" s="284">
        <f>IF('女子四種個票'!C27="","",'女子四種個票'!C27)</f>
      </c>
      <c r="S76" s="284">
        <f>IF('女子四種個票'!C26="","",'女子四種個票'!C26)</f>
      </c>
      <c r="T76" s="285">
        <f>IF('女子四種個票'!D27="","",'女子四種個票'!D27)</f>
      </c>
      <c r="U76" s="284">
        <f>IF('女子四種個票'!E27="","",'女子四種個票'!E27)</f>
      </c>
      <c r="V76" s="284">
        <f>IF('女子四種個票'!I27="","",'女子四種個票'!I27)</f>
      </c>
      <c r="W76" s="286">
        <f>IF('女子四種個票'!J29="","",IF('女子四種個票'!J29=0,"",'女子四種個票'!J29))</f>
      </c>
      <c r="X76" s="287">
        <f>IF('女子四種個票'!F28="","","("&amp;'女子四種個票'!F28&amp;"-"&amp;'女子四種個票'!F28&amp;"-"&amp;'女子四種個票'!F29&amp;"-"&amp;'女子四種個票'!F30&amp;"-"&amp;'女子四種個票'!F31&amp;")")</f>
      </c>
      <c r="Y76" s="288"/>
      <c r="Z76" s="288"/>
      <c r="AA76" s="288"/>
      <c r="AB76" s="289"/>
      <c r="AC76" s="246"/>
      <c r="AD76" s="246"/>
      <c r="AE76" s="246"/>
      <c r="AF76" s="246"/>
      <c r="AX76" s="129" t="s">
        <v>62</v>
      </c>
      <c r="AY76" s="120">
        <v>19</v>
      </c>
    </row>
    <row r="77" spans="18:51" ht="17.25" customHeight="1">
      <c r="R77" s="284">
        <f>IF('女子四種個票'!C35="","",'女子四種個票'!C35)</f>
      </c>
      <c r="S77" s="284">
        <f>IF('女子四種個票'!C34="","",'女子四種個票'!C34)</f>
      </c>
      <c r="T77" s="285">
        <f>IF('女子四種個票'!D35="","",'女子四種個票'!D35)</f>
      </c>
      <c r="U77" s="284">
        <f>IF('女子四種個票'!E35="","",'女子四種個票'!E35)</f>
      </c>
      <c r="V77" s="284">
        <f>IF('女子四種個票'!I35="","",'女子四種個票'!I35)</f>
      </c>
      <c r="W77" s="286">
        <f>IF('女子四種個票'!J37="","",IF('女子四種個票'!J37=0,"",'女子四種個票'!J37))</f>
      </c>
      <c r="X77" s="287">
        <f>IF('女子四種個票'!F36="","","("&amp;'女子四種個票'!F36&amp;"-"&amp;'女子四種個票'!F36&amp;"-"&amp;'女子四種個票'!F37&amp;"-"&amp;'女子四種個票'!F38&amp;"-"&amp;'女子四種個票'!F39&amp;")")</f>
      </c>
      <c r="Y77" s="288"/>
      <c r="Z77" s="288"/>
      <c r="AA77" s="288"/>
      <c r="AB77" s="289"/>
      <c r="AC77" s="246"/>
      <c r="AD77" s="246"/>
      <c r="AE77" s="246"/>
      <c r="AF77" s="246"/>
      <c r="AX77" s="129" t="s">
        <v>63</v>
      </c>
      <c r="AY77" s="120">
        <v>20</v>
      </c>
    </row>
    <row r="78" spans="50:51" ht="17.25" customHeight="1">
      <c r="AX78" s="129" t="s">
        <v>64</v>
      </c>
      <c r="AY78" s="120">
        <v>21</v>
      </c>
    </row>
    <row r="79" spans="29:51" ht="13.5">
      <c r="AC79" s="246"/>
      <c r="AD79" s="246"/>
      <c r="AE79" s="246"/>
      <c r="AF79" s="246"/>
      <c r="AX79" s="129" t="s">
        <v>65</v>
      </c>
      <c r="AY79" s="120">
        <v>13</v>
      </c>
    </row>
    <row r="80" spans="29:51" ht="13.5">
      <c r="AC80" s="246"/>
      <c r="AD80" s="246"/>
      <c r="AE80" s="246"/>
      <c r="AF80" s="246"/>
      <c r="AX80" s="129" t="s">
        <v>66</v>
      </c>
      <c r="AY80" s="120">
        <v>23</v>
      </c>
    </row>
  </sheetData>
  <sheetProtection/>
  <mergeCells count="26">
    <mergeCell ref="O54:O55"/>
    <mergeCell ref="P54:P55"/>
    <mergeCell ref="Q54:Q55"/>
    <mergeCell ref="R54:R55"/>
    <mergeCell ref="S54:AF54"/>
    <mergeCell ref="AG54:AS54"/>
    <mergeCell ref="AG49:AJ49"/>
    <mergeCell ref="AS49:AT49"/>
    <mergeCell ref="V49:W49"/>
    <mergeCell ref="Y49:Y50"/>
    <mergeCell ref="Z49:Z50"/>
    <mergeCell ref="AA49:AA50"/>
    <mergeCell ref="AB49:AB50"/>
    <mergeCell ref="AC49:AF49"/>
    <mergeCell ref="AU49:AV49"/>
    <mergeCell ref="AK49:AK50"/>
    <mergeCell ref="AL49:AL50"/>
    <mergeCell ref="AM49:AM50"/>
    <mergeCell ref="AN49:AN50"/>
    <mergeCell ref="AO49:AR49"/>
    <mergeCell ref="S49:S50"/>
    <mergeCell ref="T49:U49"/>
    <mergeCell ref="O49:O50"/>
    <mergeCell ref="P49:P50"/>
    <mergeCell ref="Q49:Q50"/>
    <mergeCell ref="R49:R50"/>
  </mergeCells>
  <conditionalFormatting sqref="I26:I45">
    <cfRule type="expression" priority="1" dxfId="0" stopIfTrue="1">
      <formula>H26=""</formula>
    </cfRule>
    <cfRule type="expression" priority="2" dxfId="23" stopIfTrue="1">
      <formula>AND(I26="",OR($G26="1年100m",$G26="2年100m",$G26="200m",$G26="走幅跳",$G26="100mH"))</formula>
    </cfRule>
  </conditionalFormatting>
  <conditionalFormatting sqref="L26:L45">
    <cfRule type="expression" priority="3" dxfId="0" stopIfTrue="1">
      <formula>K26=""</formula>
    </cfRule>
    <cfRule type="expression" priority="4" dxfId="23" stopIfTrue="1">
      <formula>AND(L26="",OR($J26="1年100m",$J26="2年100m",$J26="200m",$J26="走幅跳",$J26="100mH"))</formula>
    </cfRule>
  </conditionalFormatting>
  <conditionalFormatting sqref="L3:L22">
    <cfRule type="expression" priority="5" dxfId="0" stopIfTrue="1">
      <formula>K3=""</formula>
    </cfRule>
    <cfRule type="expression" priority="6" dxfId="23" stopIfTrue="1">
      <formula>AND(L3="",OR($J3="1年100m",$J3="2年100m",$J3="200m",$J3="走幅跳",$J3="110mH"))</formula>
    </cfRule>
  </conditionalFormatting>
  <conditionalFormatting sqref="I3:I22">
    <cfRule type="expression" priority="7" dxfId="0" stopIfTrue="1">
      <formula>H3=""</formula>
    </cfRule>
    <cfRule type="expression" priority="8" dxfId="23" stopIfTrue="1">
      <formula>AND(I3="",OR($G3="1年100m",$G3="2年100m",$G3="200m",$G3="走幅跳",$G3="110mH"))</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NANS21</dc:creator>
  <cp:keywords/>
  <dc:description/>
  <cp:lastModifiedBy>音更町立緑南中学校</cp:lastModifiedBy>
  <cp:lastPrinted>2014-07-08T00:01:16Z</cp:lastPrinted>
  <dcterms:created xsi:type="dcterms:W3CDTF">2012-02-04T14:07:05Z</dcterms:created>
  <dcterms:modified xsi:type="dcterms:W3CDTF">2014-07-16T05:48:20Z</dcterms:modified>
  <cp:category/>
  <cp:version/>
  <cp:contentType/>
  <cp:contentStatus/>
</cp:coreProperties>
</file>